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valer\Documents\ESCOLA POLITÉCNICA\Progressão Docentes\"/>
    </mc:Choice>
  </mc:AlternateContent>
  <xr:revisionPtr revIDLastSave="0" documentId="8_{6A4E13FA-5ECC-456F-B4AA-A4F75A1175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PONTOS  Classe D - NÃO MEXER!" sheetId="2" r:id="rId2"/>
    <sheet name="RESULTADO FINAL" sheetId="3" r:id="rId3"/>
    <sheet name="PARÃMETROS - NÃO MEXER !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4" l="1"/>
  <c r="L4" i="4"/>
  <c r="M4" i="4"/>
  <c r="K5" i="4"/>
  <c r="L5" i="4"/>
  <c r="M5" i="4"/>
  <c r="K6" i="4"/>
  <c r="L6" i="4"/>
  <c r="M6" i="4"/>
  <c r="K7" i="4"/>
  <c r="L7" i="4"/>
  <c r="M7" i="4"/>
  <c r="K8" i="4"/>
  <c r="L8" i="4"/>
  <c r="M8" i="4"/>
  <c r="L9" i="4"/>
  <c r="M16" i="4"/>
  <c r="C25" i="4"/>
  <c r="D25" i="4"/>
  <c r="E25" i="4"/>
  <c r="B26" i="4"/>
  <c r="C27" i="4"/>
  <c r="D27" i="4"/>
  <c r="D7" i="2" s="1"/>
  <c r="E27" i="4"/>
  <c r="A28" i="4"/>
  <c r="C28" i="4"/>
  <c r="C29" i="4" s="1"/>
  <c r="D28" i="4"/>
  <c r="D29" i="4" s="1"/>
  <c r="E28" i="4"/>
  <c r="E29" i="4" s="1"/>
  <c r="A29" i="4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C30" i="4"/>
  <c r="D30" i="4"/>
  <c r="E30" i="4"/>
  <c r="C31" i="4"/>
  <c r="D31" i="4"/>
  <c r="E11" i="2" s="1"/>
  <c r="E31" i="4"/>
  <c r="C32" i="4"/>
  <c r="D32" i="4"/>
  <c r="E32" i="4"/>
  <c r="C33" i="4"/>
  <c r="D33" i="4"/>
  <c r="D13" i="2" s="1"/>
  <c r="E33" i="4"/>
  <c r="C35" i="4"/>
  <c r="C36" i="4" s="1"/>
  <c r="C37" i="4" s="1"/>
  <c r="D35" i="4"/>
  <c r="E35" i="4"/>
  <c r="E36" i="4" s="1"/>
  <c r="E37" i="4" s="1"/>
  <c r="D36" i="4"/>
  <c r="D37" i="4" s="1"/>
  <c r="C51" i="4"/>
  <c r="D51" i="4"/>
  <c r="E51" i="4"/>
  <c r="B52" i="4"/>
  <c r="E53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C80" i="4"/>
  <c r="D80" i="4"/>
  <c r="E80" i="4"/>
  <c r="B81" i="4"/>
  <c r="E82" i="4"/>
  <c r="A83" i="4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E83" i="4"/>
  <c r="E84" i="4"/>
  <c r="C85" i="4"/>
  <c r="D85" i="4"/>
  <c r="E85" i="4" s="1"/>
  <c r="E86" i="4"/>
  <c r="C87" i="4"/>
  <c r="D87" i="4"/>
  <c r="E87" i="4" s="1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C106" i="4"/>
  <c r="D106" i="4"/>
  <c r="E106" i="4"/>
  <c r="B107" i="4"/>
  <c r="E108" i="4"/>
  <c r="A109" i="4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C131" i="4"/>
  <c r="D131" i="4"/>
  <c r="E131" i="4"/>
  <c r="B132" i="4"/>
  <c r="E133" i="4"/>
  <c r="A134" i="4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B4" i="2"/>
  <c r="E7" i="2"/>
  <c r="F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D8" i="2"/>
  <c r="E8" i="2"/>
  <c r="F8" i="2"/>
  <c r="D10" i="2"/>
  <c r="E10" i="2"/>
  <c r="F10" i="2"/>
  <c r="D11" i="2"/>
  <c r="F11" i="2"/>
  <c r="D12" i="2"/>
  <c r="E12" i="2"/>
  <c r="F12" i="2"/>
  <c r="F13" i="2"/>
  <c r="D14" i="2"/>
  <c r="E14" i="2"/>
  <c r="F14" i="2"/>
  <c r="D15" i="2"/>
  <c r="E15" i="2"/>
  <c r="F15" i="2"/>
  <c r="F16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G26" i="2" s="1"/>
  <c r="E26" i="2"/>
  <c r="F26" i="2"/>
  <c r="D27" i="2"/>
  <c r="E27" i="2"/>
  <c r="F27" i="2"/>
  <c r="D28" i="2"/>
  <c r="E28" i="2"/>
  <c r="F28" i="2"/>
  <c r="D29" i="2"/>
  <c r="E29" i="2"/>
  <c r="F29" i="2"/>
  <c r="B35" i="2"/>
  <c r="D38" i="2"/>
  <c r="E38" i="2"/>
  <c r="F38" i="2"/>
  <c r="A39" i="2"/>
  <c r="D39" i="2"/>
  <c r="E39" i="2"/>
  <c r="F39" i="2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G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G60" i="2" s="1"/>
  <c r="D61" i="2"/>
  <c r="E61" i="2"/>
  <c r="F61" i="2"/>
  <c r="D62" i="2"/>
  <c r="E62" i="2"/>
  <c r="F62" i="2"/>
  <c r="D63" i="2"/>
  <c r="E63" i="2"/>
  <c r="F63" i="2"/>
  <c r="B68" i="2"/>
  <c r="D71" i="2"/>
  <c r="E71" i="2"/>
  <c r="F71" i="2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D72" i="2"/>
  <c r="E72" i="2"/>
  <c r="F72" i="2"/>
  <c r="D73" i="2"/>
  <c r="E73" i="2"/>
  <c r="F73" i="2"/>
  <c r="D74" i="2"/>
  <c r="E74" i="2"/>
  <c r="F74" i="2"/>
  <c r="D75" i="2"/>
  <c r="G75" i="2" s="1"/>
  <c r="E75" i="2"/>
  <c r="F75" i="2"/>
  <c r="D76" i="2"/>
  <c r="E76" i="2"/>
  <c r="F76" i="2"/>
  <c r="D77" i="2"/>
  <c r="E77" i="2"/>
  <c r="F77" i="2"/>
  <c r="D78" i="2"/>
  <c r="E78" i="2"/>
  <c r="F78" i="2"/>
  <c r="D79" i="2"/>
  <c r="E79" i="2"/>
  <c r="F79" i="2"/>
  <c r="D80" i="2"/>
  <c r="E80" i="2"/>
  <c r="F80" i="2"/>
  <c r="D81" i="2"/>
  <c r="E81" i="2"/>
  <c r="F81" i="2"/>
  <c r="D82" i="2"/>
  <c r="E82" i="2"/>
  <c r="F82" i="2"/>
  <c r="D83" i="2"/>
  <c r="E83" i="2"/>
  <c r="F83" i="2"/>
  <c r="D84" i="2"/>
  <c r="E84" i="2"/>
  <c r="F84" i="2"/>
  <c r="D85" i="2"/>
  <c r="E85" i="2"/>
  <c r="F85" i="2"/>
  <c r="D86" i="2"/>
  <c r="E86" i="2"/>
  <c r="F86" i="2"/>
  <c r="D87" i="2"/>
  <c r="E87" i="2"/>
  <c r="F87" i="2"/>
  <c r="D88" i="2"/>
  <c r="E88" i="2"/>
  <c r="F88" i="2"/>
  <c r="D89" i="2"/>
  <c r="E89" i="2"/>
  <c r="F89" i="2"/>
  <c r="D90" i="2"/>
  <c r="E90" i="2"/>
  <c r="F90" i="2"/>
  <c r="D91" i="2"/>
  <c r="E91" i="2"/>
  <c r="F91" i="2"/>
  <c r="G91" i="2" s="1"/>
  <c r="D92" i="2"/>
  <c r="E92" i="2"/>
  <c r="F92" i="2"/>
  <c r="D93" i="2"/>
  <c r="E93" i="2"/>
  <c r="F93" i="2"/>
  <c r="B98" i="2"/>
  <c r="D101" i="2"/>
  <c r="E101" i="2"/>
  <c r="F101" i="2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5" i="2"/>
  <c r="E115" i="2"/>
  <c r="F115" i="2"/>
  <c r="D116" i="2"/>
  <c r="E116" i="2"/>
  <c r="F116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D121" i="2"/>
  <c r="E121" i="2"/>
  <c r="F121" i="2"/>
  <c r="B126" i="2"/>
  <c r="D129" i="2"/>
  <c r="E129" i="2"/>
  <c r="F129" i="2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D130" i="2"/>
  <c r="E130" i="2"/>
  <c r="F130" i="2"/>
  <c r="D131" i="2"/>
  <c r="E131" i="2"/>
  <c r="F131" i="2"/>
  <c r="D132" i="2"/>
  <c r="E132" i="2"/>
  <c r="F132" i="2"/>
  <c r="D133" i="2"/>
  <c r="E133" i="2"/>
  <c r="F133" i="2"/>
  <c r="D134" i="2"/>
  <c r="E134" i="2"/>
  <c r="F134" i="2"/>
  <c r="D135" i="2"/>
  <c r="E135" i="2"/>
  <c r="F135" i="2"/>
  <c r="D136" i="2"/>
  <c r="E136" i="2"/>
  <c r="F136" i="2"/>
  <c r="D137" i="2"/>
  <c r="G137" i="2" s="1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D145" i="2"/>
  <c r="E145" i="2"/>
  <c r="F145" i="2"/>
  <c r="D146" i="2"/>
  <c r="E146" i="2"/>
  <c r="F146" i="2"/>
  <c r="D12" i="1"/>
  <c r="E12" i="1" s="1"/>
  <c r="F12" i="1" s="1"/>
  <c r="B21" i="1"/>
  <c r="G24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B52" i="1"/>
  <c r="D53" i="1"/>
  <c r="D36" i="2" s="1"/>
  <c r="G55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B86" i="1"/>
  <c r="D87" i="1"/>
  <c r="D69" i="2" s="1"/>
  <c r="G89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B117" i="1"/>
  <c r="D118" i="1"/>
  <c r="D99" i="2" s="1"/>
  <c r="G120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B146" i="1"/>
  <c r="D147" i="1"/>
  <c r="D127" i="2" s="1"/>
  <c r="G149" i="1"/>
  <c r="A150" i="1"/>
  <c r="G150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A4" i="3"/>
  <c r="A5" i="3"/>
  <c r="A6" i="3"/>
  <c r="A7" i="3"/>
  <c r="A8" i="3"/>
  <c r="A13" i="3"/>
  <c r="A14" i="3"/>
  <c r="D17" i="2" l="1"/>
  <c r="G17" i="2" s="1"/>
  <c r="E17" i="2"/>
  <c r="F17" i="2"/>
  <c r="D9" i="2"/>
  <c r="E9" i="2"/>
  <c r="F9" i="2"/>
  <c r="G129" i="2"/>
  <c r="G82" i="2"/>
  <c r="E16" i="2"/>
  <c r="D16" i="2"/>
  <c r="G141" i="2"/>
  <c r="G106" i="2"/>
  <c r="G41" i="2"/>
  <c r="G110" i="2"/>
  <c r="E87" i="1"/>
  <c r="E69" i="2" s="1"/>
  <c r="G56" i="2"/>
  <c r="G53" i="2"/>
  <c r="G14" i="2"/>
  <c r="K9" i="4"/>
  <c r="D22" i="1"/>
  <c r="G143" i="2"/>
  <c r="G81" i="2"/>
  <c r="G108" i="2"/>
  <c r="G103" i="2"/>
  <c r="G55" i="2"/>
  <c r="G52" i="2"/>
  <c r="G131" i="2"/>
  <c r="G145" i="2"/>
  <c r="G89" i="2"/>
  <c r="G132" i="2"/>
  <c r="G113" i="2"/>
  <c r="G83" i="2"/>
  <c r="G22" i="2"/>
  <c r="G19" i="2"/>
  <c r="G133" i="2"/>
  <c r="G139" i="2"/>
  <c r="G118" i="2"/>
  <c r="E147" i="1"/>
  <c r="E127" i="2" s="1"/>
  <c r="G144" i="2"/>
  <c r="G120" i="2"/>
  <c r="G112" i="2"/>
  <c r="G107" i="2"/>
  <c r="G102" i="2"/>
  <c r="G88" i="2"/>
  <c r="G71" i="2"/>
  <c r="G48" i="2"/>
  <c r="G46" i="2"/>
  <c r="G16" i="2"/>
  <c r="E13" i="2"/>
  <c r="G13" i="2" s="1"/>
  <c r="G104" i="2"/>
  <c r="G79" i="2"/>
  <c r="G77" i="2"/>
  <c r="G51" i="2"/>
  <c r="G21" i="2"/>
  <c r="G18" i="2"/>
  <c r="H10" i="2"/>
  <c r="G117" i="2"/>
  <c r="G87" i="2"/>
  <c r="G38" i="2"/>
  <c r="G28" i="2"/>
  <c r="G114" i="2"/>
  <c r="G101" i="2"/>
  <c r="G76" i="2"/>
  <c r="G50" i="2"/>
  <c r="H7" i="2"/>
  <c r="M9" i="4"/>
  <c r="D124" i="2"/>
  <c r="B7" i="3" s="1"/>
  <c r="C7" i="3" s="1"/>
  <c r="D7" i="3" s="1"/>
  <c r="G115" i="2"/>
  <c r="G93" i="2"/>
  <c r="G92" i="2"/>
  <c r="G86" i="2"/>
  <c r="G74" i="2"/>
  <c r="G62" i="2"/>
  <c r="G57" i="2"/>
  <c r="H41" i="2"/>
  <c r="C14" i="3" s="1"/>
  <c r="G23" i="2"/>
  <c r="G11" i="2"/>
  <c r="H8" i="2"/>
  <c r="G142" i="2"/>
  <c r="G136" i="2"/>
  <c r="G134" i="2"/>
  <c r="D149" i="2"/>
  <c r="B8" i="3" s="1"/>
  <c r="C8" i="3" s="1"/>
  <c r="D8" i="3" s="1"/>
  <c r="G121" i="2"/>
  <c r="G119" i="2"/>
  <c r="G111" i="2"/>
  <c r="G105" i="2"/>
  <c r="G90" i="2"/>
  <c r="G73" i="2"/>
  <c r="D66" i="2"/>
  <c r="B5" i="3" s="1"/>
  <c r="G59" i="2"/>
  <c r="G54" i="2"/>
  <c r="G45" i="2"/>
  <c r="G43" i="2"/>
  <c r="G27" i="2"/>
  <c r="G25" i="2"/>
  <c r="G20" i="2"/>
  <c r="G10" i="2"/>
  <c r="G7" i="2"/>
  <c r="G146" i="2"/>
  <c r="G140" i="2"/>
  <c r="G138" i="2"/>
  <c r="G135" i="2"/>
  <c r="G116" i="2"/>
  <c r="G109" i="2"/>
  <c r="G85" i="2"/>
  <c r="G84" i="2"/>
  <c r="G80" i="2"/>
  <c r="G78" i="2"/>
  <c r="D96" i="2"/>
  <c r="B6" i="3" s="1"/>
  <c r="C6" i="3" s="1"/>
  <c r="D6" i="3" s="1"/>
  <c r="G63" i="2"/>
  <c r="G61" i="2"/>
  <c r="G58" i="2"/>
  <c r="G49" i="2"/>
  <c r="G47" i="2"/>
  <c r="G42" i="2"/>
  <c r="G40" i="2"/>
  <c r="G39" i="2"/>
  <c r="G29" i="2"/>
  <c r="G24" i="2"/>
  <c r="G15" i="2"/>
  <c r="G12" i="2"/>
  <c r="G9" i="2"/>
  <c r="B14" i="3"/>
  <c r="G8" i="2"/>
  <c r="E118" i="1"/>
  <c r="F87" i="1"/>
  <c r="F69" i="2" s="1"/>
  <c r="E53" i="1"/>
  <c r="G130" i="2"/>
  <c r="G72" i="2"/>
  <c r="F147" i="1"/>
  <c r="F127" i="2" s="1"/>
  <c r="D5" i="2" l="1"/>
  <c r="E22" i="1"/>
  <c r="D32" i="2"/>
  <c r="B4" i="3" s="1"/>
  <c r="H30" i="2"/>
  <c r="B13" i="3" s="1"/>
  <c r="D14" i="3"/>
  <c r="C5" i="3" s="1"/>
  <c r="D5" i="3" s="1"/>
  <c r="E99" i="2"/>
  <c r="F118" i="1"/>
  <c r="F99" i="2" s="1"/>
  <c r="F53" i="1"/>
  <c r="F36" i="2" s="1"/>
  <c r="E36" i="2"/>
  <c r="C13" i="3" l="1"/>
  <c r="D13" i="3" s="1"/>
  <c r="C4" i="3" s="1"/>
  <c r="D4" i="3" s="1"/>
  <c r="D9" i="3" s="1"/>
  <c r="E5" i="2"/>
  <c r="F22" i="1"/>
  <c r="F5" i="2" s="1"/>
</calcChain>
</file>

<file path=xl/sharedStrings.xml><?xml version="1.0" encoding="utf-8"?>
<sst xmlns="http://schemas.openxmlformats.org/spreadsheetml/2006/main" count="820" uniqueCount="287">
  <si>
    <t>Preencher somente os campos em amarelo</t>
  </si>
  <si>
    <t>ANO FINAL DE INTERESSE:</t>
  </si>
  <si>
    <t>O sistema preencherá retroativamente, deste ano, com os últimos 2 anos que serão avaliados.</t>
  </si>
  <si>
    <t>Nome do Professor:</t>
  </si>
  <si>
    <t>Departamento POLI/UFRJ:</t>
  </si>
  <si>
    <r>
      <rPr>
        <b/>
        <sz val="11"/>
        <color indexed="8"/>
        <rFont val="Calibri"/>
        <family val="2"/>
        <charset val="1"/>
      </rPr>
      <t>Ano de conclusão do Doutorado</t>
    </r>
    <r>
      <rPr>
        <sz val="11"/>
        <color indexed="8"/>
        <rFont val="Calibri"/>
        <family val="2"/>
        <charset val="1"/>
      </rPr>
      <t>:</t>
    </r>
  </si>
  <si>
    <r>
      <rPr>
        <b/>
        <sz val="11"/>
        <color indexed="8"/>
        <rFont val="Calibri"/>
        <family val="2"/>
        <charset val="1"/>
      </rPr>
      <t>Ano de posse na Poli/UFRJ</t>
    </r>
    <r>
      <rPr>
        <sz val="11"/>
        <color indexed="8"/>
        <rFont val="Calibri"/>
        <family val="2"/>
        <charset val="1"/>
      </rPr>
      <t>:</t>
    </r>
  </si>
  <si>
    <t>Nível Atual / Nível Pretendido</t>
  </si>
  <si>
    <t>Janela de tempo a ser avaliada no pedido: DATA INICIAL (dd/mm/aaaa)</t>
  </si>
  <si>
    <t>Janela de tempo a ser avaliada no pedido: DATA FINAL (dd/mm/aaaa)</t>
  </si>
  <si>
    <t>Fazer Marcações com “x”</t>
  </si>
  <si>
    <t>anos de progressões anteriores</t>
  </si>
  <si>
    <t>anos associados aos programas da COPPE</t>
  </si>
  <si>
    <t>anos associados a outros programas de pós-graduação</t>
  </si>
  <si>
    <t>especifique o programa</t>
  </si>
  <si>
    <t>Preencher a quantidade de atividades SOMENTE referentes aos 24 meses de interesse, os pontos serão calculados automaticamente</t>
  </si>
  <si>
    <t>Ano Avaliado:</t>
  </si>
  <si>
    <t>TOTAL</t>
  </si>
  <si>
    <t>Atividades                                                                                            unidade</t>
  </si>
  <si>
    <t>x</t>
  </si>
  <si>
    <t xml:space="preserve">Disciplina obrigatória ministrada na graduação da UFRJ                       </t>
  </si>
  <si>
    <t>hora-aula</t>
  </si>
  <si>
    <t>Disciplina não-obrigatória ministrada na graduação da UFRJ</t>
  </si>
  <si>
    <r>
      <rPr>
        <b/>
        <sz val="10"/>
        <rFont val="Arial"/>
        <family val="2"/>
      </rPr>
      <t xml:space="preserve">Complemento à disciplina </t>
    </r>
    <r>
      <rPr>
        <b/>
        <sz val="11"/>
        <rFont val="Calibri"/>
        <family val="2"/>
        <charset val="1"/>
      </rPr>
      <t>de graduação para turmas com pelo menos 40 alunos na Pauta Final - 25% da CH.</t>
    </r>
  </si>
  <si>
    <r>
      <rPr>
        <b/>
        <sz val="10"/>
        <rFont val="Arial"/>
        <family val="2"/>
      </rPr>
      <t xml:space="preserve">Disciplina ministrada na pós-graduação </t>
    </r>
    <r>
      <rPr>
        <b/>
        <i/>
        <sz val="10"/>
        <rFont val="Arial"/>
        <family val="2"/>
      </rPr>
      <t>stricto sensu da UFRJ</t>
    </r>
  </si>
  <si>
    <t xml:space="preserve">Disciplina ministrada na graduação de / em outra IES, aprovada através de convênio ou outro instrumento formal da Universidade                          </t>
  </si>
  <si>
    <r>
      <rPr>
        <b/>
        <sz val="10"/>
        <rFont val="Arial"/>
        <family val="2"/>
      </rPr>
      <t xml:space="preserve">Disciplina ministrada na pós-graduação </t>
    </r>
    <r>
      <rPr>
        <b/>
        <i/>
        <sz val="10"/>
        <rFont val="Arial"/>
        <family val="2"/>
      </rPr>
      <t>stricto sensu</t>
    </r>
    <r>
      <rPr>
        <b/>
        <sz val="11"/>
        <rFont val="Calibri"/>
        <family val="2"/>
        <charset val="1"/>
      </rPr>
      <t xml:space="preserve"> de / em outra IES, aprovada através de convênio ou outro instrumento formal da Universidade</t>
    </r>
  </si>
  <si>
    <t>Disciplina ministrada através de ensino a distância</t>
  </si>
  <si>
    <t>hora-aula-atendimento</t>
  </si>
  <si>
    <t xml:space="preserve">Orientação de iniciação científica, estágio, monitoria ou tutoria </t>
  </si>
  <si>
    <t>aluno/semestre</t>
  </si>
  <si>
    <t>Orientação de monografia ou de projeto de graduação de curso</t>
  </si>
  <si>
    <t>Orientação de monografia de especialização</t>
  </si>
  <si>
    <t>Orientação de dissertação de mestrado</t>
  </si>
  <si>
    <t>Orientação de tese de doutorado</t>
  </si>
  <si>
    <t>Orientação de projeto de graduando em empresa junior</t>
  </si>
  <si>
    <t>Orientação de aluno do Programa Jovens Talentos</t>
  </si>
  <si>
    <t>Orientação acadêmica</t>
  </si>
  <si>
    <t>Supervisão de estágio, monitoria e tutoria</t>
  </si>
  <si>
    <t>supervisão/ semestre</t>
  </si>
  <si>
    <t xml:space="preserve">Supervisão de pós-doutorando </t>
  </si>
  <si>
    <t>Membro de banca examinadora de projeto de graduação</t>
  </si>
  <si>
    <t>banca</t>
  </si>
  <si>
    <t>Membro de banca examinadora de monografia de especialização</t>
  </si>
  <si>
    <t>Membro de banca examinadora de dissertação de mestrado</t>
  </si>
  <si>
    <t>Membro de banca examinadora de tese de doutorado</t>
  </si>
  <si>
    <t>Membro de banca examinadora de exame de qualificação ao mestrado ou ao doutorado</t>
  </si>
  <si>
    <t xml:space="preserve">Avaliação discente </t>
  </si>
  <si>
    <t>quando houver</t>
  </si>
  <si>
    <t xml:space="preserve">Autoria de livro didático ou técnico-científico                </t>
  </si>
  <si>
    <t>livro</t>
  </si>
  <si>
    <t>Autoria de capítulo de livro didático ou técnico-científico</t>
  </si>
  <si>
    <t xml:space="preserve">capítulo  </t>
  </si>
  <si>
    <t xml:space="preserve">Editoração, coordenação ou organização de livro                </t>
  </si>
  <si>
    <r>
      <rPr>
        <b/>
        <sz val="10"/>
        <rFont val="Arial"/>
        <family val="2"/>
      </rPr>
      <t xml:space="preserve">Artigo publicado em revista indexada [no JCR ou Qualis A1, A2 ou B1] ou de relevância equivalente    </t>
    </r>
    <r>
      <rPr>
        <b/>
        <sz val="12"/>
        <rFont val="Arial"/>
        <family val="2"/>
      </rPr>
      <t xml:space="preserve">               </t>
    </r>
  </si>
  <si>
    <t>artigo</t>
  </si>
  <si>
    <t>Artigo publicado em revista não indexada</t>
  </si>
  <si>
    <t>Trabalho completo publicado em anais de congresso</t>
  </si>
  <si>
    <t>trabalho</t>
  </si>
  <si>
    <t>Resumo publicado em anais de congresso</t>
  </si>
  <si>
    <t>resumo</t>
  </si>
  <si>
    <t>Trabalho publicado em eventos científicos, culturais ou de natureza tecnológica ou artística</t>
  </si>
  <si>
    <t>Conferencista ou palestrante convidado em eventos de C&amp;T</t>
  </si>
  <si>
    <t>palestra</t>
  </si>
  <si>
    <t>Publicação de trabalho em Jornada IC como orientador</t>
  </si>
  <si>
    <t>Publicação de apostilas ou material didático adotado em disciplina</t>
  </si>
  <si>
    <t>publicação</t>
  </si>
  <si>
    <t>Projeto de Graduação concluido sob orientação do docente</t>
  </si>
  <si>
    <t>p projeto</t>
  </si>
  <si>
    <t>Monografia de especialização concluída sob orientação do docente</t>
  </si>
  <si>
    <t>monografia</t>
  </si>
  <si>
    <t>Dissertação de mestrado concluída sob orientação do docente</t>
  </si>
  <si>
    <t>dissertação</t>
  </si>
  <si>
    <t>Tese de doutorado concluída sob orientação do docente</t>
  </si>
  <si>
    <t>tese</t>
  </si>
  <si>
    <t>Coordenação técnico-científica de projeto ou convênio de P&amp;D</t>
  </si>
  <si>
    <t>projeto/semestre</t>
  </si>
  <si>
    <t>Participação em equipe de projeto ou convênio de P&amp;D</t>
  </si>
  <si>
    <t>Comissão de estudos de Norma Técnica</t>
  </si>
  <si>
    <t>norma</t>
  </si>
  <si>
    <t xml:space="preserve">Inventor em patente licenciada </t>
  </si>
  <si>
    <t>patente</t>
  </si>
  <si>
    <t xml:space="preserve">Inventor em patente concedida </t>
  </si>
  <si>
    <t xml:space="preserve">Inventor em patente depositada </t>
  </si>
  <si>
    <t>Software – pedido de depósito</t>
  </si>
  <si>
    <t>software</t>
  </si>
  <si>
    <t>Software – registro ou documentado</t>
  </si>
  <si>
    <t>Software – livre disponível</t>
  </si>
  <si>
    <t>Responsável por produto tecnológico: protótipo etc...</t>
  </si>
  <si>
    <t>produto</t>
  </si>
  <si>
    <t>Formulação e desenvolvimento comprovados de técnica, processo ou método</t>
  </si>
  <si>
    <t xml:space="preserve"> unidade</t>
  </si>
  <si>
    <t>Coordenação de projeto de extensão aprovado por instância competente da UFRJ, de outra IES, de agência de fomento ou de fundação de apoio</t>
  </si>
  <si>
    <t>projeto/ semestre</t>
  </si>
  <si>
    <t>Participação em projeto de extensão aprovado por instância competente da UFRJ, de outra IES, de agência de fomento ou de fundação de apoio</t>
  </si>
  <si>
    <t>Coordenação de curso de especialização, aperfeiçoamento, atualização ou extensão aprovado por instância competente da UFRJ ou de outra IES</t>
  </si>
  <si>
    <t>curso/ semestre</t>
  </si>
  <si>
    <t>Participação em disciplina em curso de especialização, aperfeiçoamento, atualização ou extensão aprovado por instância competente da UFRJ ou de outra IES</t>
  </si>
  <si>
    <t>Orientação de monografia ou trabalho final em curso de aperfeiçoamento, atualização ou extensão aprovado por instância competente da UFRJ ou de outra IES</t>
  </si>
  <si>
    <t>Orientação de aluno/bolsista de extensão</t>
  </si>
  <si>
    <t>aluno/ semestre</t>
  </si>
  <si>
    <t>Atividade de ensino que caracterize a integração entre a UFRJ e a comunidade, no âmbito de projeto cadastrado na UFRJ ou aprovado pelo colegiado superior da Unidade</t>
  </si>
  <si>
    <t>atividade</t>
  </si>
  <si>
    <t>Organização de evento científico ou tecnológico</t>
  </si>
  <si>
    <t>evento</t>
  </si>
  <si>
    <t xml:space="preserve">Organização de sessão ou palestra em evento científico ou tecnológico   </t>
  </si>
  <si>
    <t>Atuação em evento científico ou tecnológico: minicurso, mesa-redonda, coordenação de sessão etc., exceto apresentação de artigo</t>
  </si>
  <si>
    <t>Organização de evento da UFRJ com a finalidade de divulgação científica para o público extra-universitário</t>
  </si>
  <si>
    <t xml:space="preserve">Atividade ou publicação de divulgação científica  </t>
  </si>
  <si>
    <t>Atuação como consultor ad-hoc de agência de fomento, agência reguladora ou órgão governamental</t>
  </si>
  <si>
    <t>parecer</t>
  </si>
  <si>
    <t>Editor ou editor associado de revista científica</t>
  </si>
  <si>
    <t>revista/semestre</t>
  </si>
  <si>
    <t>Editor ou editor associado de anais de evento científico</t>
  </si>
  <si>
    <t>Envolvimento em políticas públicas, por meio de formulação, análise, avaliação ou gestão</t>
  </si>
  <si>
    <t>Iniciativa promotora de inclusão social</t>
  </si>
  <si>
    <t>Atividade que promova a formação internacionalizada dos estudantes, tais como: promoção de palestras, aulas, vídeo-conferências ou outros</t>
  </si>
  <si>
    <t>Participação no processo de internacionalização da Universidade: professores visitantes estrangeiros, parcerias internacionais, mobilidade acadêmica etc.</t>
  </si>
  <si>
    <t>atividade/ semestre</t>
  </si>
  <si>
    <t>Laudo, parecer técnico</t>
  </si>
  <si>
    <t>unidade</t>
  </si>
  <si>
    <t>Consultoria técnica, relatório técnico, inovação tecnológica</t>
  </si>
  <si>
    <t>Organização ou participação em visita técnica</t>
  </si>
  <si>
    <t>Contribuição para a Engenharia Nacional: participação em projeto ou obra relevante</t>
  </si>
  <si>
    <t>Reitor</t>
  </si>
  <si>
    <t>semestre</t>
  </si>
  <si>
    <t>Vice-Reitor</t>
  </si>
  <si>
    <t>Pró-Reitor</t>
  </si>
  <si>
    <t>Decano</t>
  </si>
  <si>
    <t>Diretor</t>
  </si>
  <si>
    <t>Vice-Diretor</t>
  </si>
  <si>
    <t>Diretor Adjunto</t>
  </si>
  <si>
    <r>
      <rPr>
        <sz val="10"/>
        <color indexed="8"/>
        <rFont val="Arial"/>
        <family val="2"/>
      </rPr>
      <t>Chefia de Departamento ou Coordenação de Programa de PG; Coordenação Acadêmica (ensino, pesquisa ou extensão) ou Coordenação de Curso (</t>
    </r>
    <r>
      <rPr>
        <i/>
        <sz val="10"/>
        <color indexed="8"/>
        <rFont val="Arial"/>
        <family val="2"/>
      </rPr>
      <t>vice: 50%</t>
    </r>
    <r>
      <rPr>
        <sz val="10"/>
        <color indexed="8"/>
        <rFont val="Arial"/>
        <family val="2"/>
      </rPr>
      <t>)</t>
    </r>
  </si>
  <si>
    <t>Chefia de Área ou Setor</t>
  </si>
  <si>
    <t>Chefia de Laboratório</t>
  </si>
  <si>
    <r>
      <rPr>
        <sz val="10"/>
        <color indexed="8"/>
        <rFont val="Arial"/>
        <family val="2"/>
      </rPr>
      <t xml:space="preserve">Membro de Conselho Superior da UFRJ </t>
    </r>
    <r>
      <rPr>
        <i/>
        <sz val="10"/>
        <rFont val="Arial"/>
        <family val="2"/>
      </rPr>
      <t>(suplente do CEG e CEPG: 100% e CONSUNI: 50%)</t>
    </r>
  </si>
  <si>
    <r>
      <rPr>
        <sz val="10"/>
        <color indexed="8"/>
        <rFont val="Arial"/>
        <family val="2"/>
      </rPr>
      <t xml:space="preserve">Membro de Congregação e Conselho de Centro </t>
    </r>
    <r>
      <rPr>
        <i/>
        <sz val="10"/>
        <rFont val="Arial"/>
        <family val="2"/>
      </rPr>
      <t>(suplente: 50%)</t>
    </r>
  </si>
  <si>
    <t>Membro de Comissão Administrativa Permanente</t>
  </si>
  <si>
    <t>Membro de Comissão ou Grupo de Trabalho temporário</t>
  </si>
  <si>
    <t>mês</t>
  </si>
  <si>
    <t>Participação como representante em outro Colegiado Superior, Colegiado dos Centros ou das Unidades, na UFRJ ou em outra IES</t>
  </si>
  <si>
    <t>Participação em Câmara, Comissão ou Grupo de Trabalho para tarefas administrativo-acadêmicas específicas</t>
  </si>
  <si>
    <t>Participação na administração superior de fundação de apoio credenciada pela UFRJ ou em agência de fomento</t>
  </si>
  <si>
    <t>Participação em Órgão Público ou agência reguladora, preferencialmente relacionada à área de atuação do docente</t>
  </si>
  <si>
    <t>Representação em Conselho ou Comissão de entidade de classe profissional e afins</t>
  </si>
  <si>
    <t xml:space="preserve"> atividade/semestre</t>
  </si>
  <si>
    <t>Participação em comissão de avaliação institucional, de curso ou de programa de Iniciação Científica na UFRJ ou outra IES</t>
  </si>
  <si>
    <t>Gestão de recursos de projeto de pesquisa de agência de fomento nacional ou internacional</t>
  </si>
  <si>
    <t>Realização de estágio de pós-doutorado</t>
  </si>
  <si>
    <t>Realização de estágio sênior, período sabático ou atuação como professor ou pesquisador visitante com apoio de órgão de fomento nacional ou internacional em outra universidade ou instituto de pesquisa</t>
  </si>
  <si>
    <t>Atividade de especialista, tal como revisor de periódico, revisor em congresso, membro de júri científico ou tecnológico etc...</t>
  </si>
  <si>
    <t>Prêmio nacional ou internacional recebido por atividade acadêmica relacionada ao ensino, pesquisa ou extensão</t>
  </si>
  <si>
    <t>prêmio</t>
  </si>
  <si>
    <t>Comenda ou outra distinção, tal como patrono, paraninfo ou professor homenageado de turma de formandos</t>
  </si>
  <si>
    <t>Bolsa de produtividade em pesquisa, bolsa Jovem Cientista do Nosso Estado, bolsa Cientista do Nosso Estado ou bolsa semelhante</t>
  </si>
  <si>
    <t>Participação em banca de concurso público</t>
  </si>
  <si>
    <t>Participação em banca de seleção de professor substituto</t>
  </si>
  <si>
    <t>Participação em banca de progressão docente ou de avaliação de estágio probatório</t>
  </si>
  <si>
    <r>
      <rPr>
        <sz val="10"/>
        <color indexed="8"/>
        <rFont val="Arial"/>
        <family val="2"/>
      </rPr>
      <t xml:space="preserve">Obtenção, no interstício avaliado, de título de pós-graduação </t>
    </r>
    <r>
      <rPr>
        <i/>
        <sz val="10"/>
        <color indexed="8"/>
        <rFont val="Arial"/>
        <family val="2"/>
      </rPr>
      <t>lato sensu</t>
    </r>
  </si>
  <si>
    <t>título</t>
  </si>
  <si>
    <r>
      <rPr>
        <sz val="10"/>
        <color indexed="8"/>
        <rFont val="Arial"/>
        <family val="2"/>
      </rPr>
      <t xml:space="preserve">Obtenção, no interstício avaliado, de título de pós-graduação </t>
    </r>
    <r>
      <rPr>
        <i/>
        <sz val="10"/>
        <color indexed="8"/>
        <rFont val="Arial"/>
        <family val="2"/>
      </rPr>
      <t>stricto sensu</t>
    </r>
  </si>
  <si>
    <t>Participação em Comitê Assessor ou de Avaliação em órgão de fomento à pesquisa, ao ensino ou à extensão</t>
  </si>
  <si>
    <t>Participação em congresso ou em evento científico</t>
  </si>
  <si>
    <t>Membro de comitê, subcomitê, grupo de trabalho, força tarefa etc. de entidade científica nacional e internacional</t>
  </si>
  <si>
    <t>Presidente ou Membro de diretoria ou comitê gestor de entidade ou sociedade científica nacional e/ou internacional</t>
  </si>
  <si>
    <t>Consultoria em órgão de fomento ou em entidade pública</t>
  </si>
  <si>
    <t>Liderança de grupo de pesquisa cadastrado no “Diretório dos Grupos de Pesquisa no Brasil”</t>
  </si>
  <si>
    <t xml:space="preserve"> atividade</t>
  </si>
  <si>
    <t xml:space="preserve">Outras atividades </t>
  </si>
  <si>
    <r>
      <rPr>
        <b/>
        <sz val="20"/>
        <color indexed="10"/>
        <rFont val="Calibri"/>
        <family val="2"/>
        <charset val="1"/>
      </rPr>
      <t xml:space="preserve">CÁLCULO DOS PONTOS </t>
    </r>
    <r>
      <rPr>
        <b/>
        <u/>
        <sz val="20"/>
        <color indexed="10"/>
        <rFont val="Calibri"/>
        <family val="2"/>
        <charset val="1"/>
      </rPr>
      <t>SOMENTE</t>
    </r>
    <r>
      <rPr>
        <b/>
        <sz val="20"/>
        <color indexed="10"/>
        <rFont val="Calibri"/>
        <family val="2"/>
        <charset val="1"/>
      </rPr>
      <t xml:space="preserve"> PARA CLASSE D</t>
    </r>
  </si>
  <si>
    <t>TOTAL PERFIL BÁSICO</t>
  </si>
  <si>
    <t>Atividades</t>
  </si>
  <si>
    <t>SOMA DOS PONTOS GRUPO 1 =</t>
  </si>
  <si>
    <t xml:space="preserve">TOTAL </t>
  </si>
  <si>
    <t xml:space="preserve">PERFIL </t>
  </si>
  <si>
    <t>BÁSICO</t>
  </si>
  <si>
    <t>SOMA DOS PONTOS GRUPO 2 =</t>
  </si>
  <si>
    <t>SOMA DOS PONTOS GRUPO 3 =</t>
  </si>
  <si>
    <t>Vice-Reitor (p/semestre)</t>
  </si>
  <si>
    <t>Pró-Reitor (p/semestre)</t>
  </si>
  <si>
    <t>Decano (p/semestre)</t>
  </si>
  <si>
    <t>Diretor (p/semestre)</t>
  </si>
  <si>
    <t>Vice-Diretor (p/semestre)</t>
  </si>
  <si>
    <t>Diretor Adjunto (p/semestre)</t>
  </si>
  <si>
    <r>
      <rPr>
        <sz val="10"/>
        <color indexed="8"/>
        <rFont val="Arial"/>
        <family val="2"/>
        <charset val="1"/>
      </rPr>
      <t>Chefia de Departamento, Coordenação de Curso (</t>
    </r>
    <r>
      <rPr>
        <i/>
        <sz val="10"/>
        <color indexed="8"/>
        <rFont val="Arial"/>
        <family val="2"/>
        <charset val="1"/>
      </rPr>
      <t>vice: 50%</t>
    </r>
    <r>
      <rPr>
        <sz val="10"/>
        <color indexed="8"/>
        <rFont val="Arial"/>
        <family val="2"/>
        <charset val="1"/>
      </rPr>
      <t>) (p/semestre)</t>
    </r>
  </si>
  <si>
    <t>Coordenação Acadêmica</t>
  </si>
  <si>
    <t xml:space="preserve"> Chefia de Área/Setor (p/semestre)</t>
  </si>
  <si>
    <t>Chefia de laboratório (p/semestre)</t>
  </si>
  <si>
    <r>
      <rPr>
        <sz val="10"/>
        <color indexed="8"/>
        <rFont val="Arial"/>
        <family val="2"/>
        <charset val="1"/>
      </rPr>
      <t xml:space="preserve">Membro de conselho superior da UFRJ </t>
    </r>
    <r>
      <rPr>
        <i/>
        <sz val="10"/>
        <color indexed="8"/>
        <rFont val="Arial"/>
        <family val="2"/>
        <charset val="1"/>
      </rPr>
      <t>(suplente do CEG e CEPG: 100% e CONSUNI: 50%)</t>
    </r>
    <r>
      <rPr>
        <sz val="10"/>
        <color indexed="8"/>
        <rFont val="Arial"/>
        <family val="2"/>
        <charset val="1"/>
      </rPr>
      <t xml:space="preserve"> (p/semestre)</t>
    </r>
  </si>
  <si>
    <r>
      <rPr>
        <sz val="10"/>
        <color indexed="8"/>
        <rFont val="Arial"/>
        <family val="2"/>
        <charset val="1"/>
      </rPr>
      <t xml:space="preserve">Membro de congregação e conselho de centro </t>
    </r>
    <r>
      <rPr>
        <i/>
        <sz val="10"/>
        <color indexed="8"/>
        <rFont val="Arial"/>
        <family val="2"/>
        <charset val="1"/>
      </rPr>
      <t xml:space="preserve">(suplente: 50%) </t>
    </r>
    <r>
      <rPr>
        <sz val="10"/>
        <color indexed="8"/>
        <rFont val="Arial"/>
        <family val="2"/>
        <charset val="1"/>
      </rPr>
      <t>(p/semestre)</t>
    </r>
  </si>
  <si>
    <t>Membro de comissão administrativa permanente (p/semestre)</t>
  </si>
  <si>
    <t>Membro de comissão ou grupo de trabalho temporário (p/mês)</t>
  </si>
  <si>
    <t>Participação como representante em outros colegiados superiores, dos centros ou das unidades, na UFRJ ou em outra IES (p/semestre)</t>
  </si>
  <si>
    <t>Participações em câmaras, comissões ou grupos de trabalho para tarefas administrativo-acadêmicas específicas (p/semestre)</t>
  </si>
  <si>
    <t>Participação na administração superior de fundações de apoio credenciadas pela UFRJ (p/semestre)</t>
  </si>
  <si>
    <t>Participação em órgãos públicos e agências reguladoras, preferencialmente relacionadas à área de atuação do docente (p/ semestre)</t>
  </si>
  <si>
    <t>Representação em conselhos e comissões de entidades de classe profissional e afins (p/ atividade/semestre)</t>
  </si>
  <si>
    <t>Participação em comissão de avaliação institucional, de curso ou de programas de Iniciação Científica na UFRJ ou outra IES (p/atividade)</t>
  </si>
  <si>
    <t>SOMA DOS PONTOS GRUPO 4 =</t>
  </si>
  <si>
    <t>Atividade de especialista, tal como revisor de periódico, membro de júri científico ou tecnológico etc...</t>
  </si>
  <si>
    <t>Presidente ou Membro de diretoria ou comitê gestor de entidade ou sociedade científica nacional e internacional</t>
  </si>
  <si>
    <t>SOMA DOS PONTOS GRUPO 5 =</t>
  </si>
  <si>
    <r>
      <rPr>
        <b/>
        <sz val="18"/>
        <color indexed="10"/>
        <rFont val="Calibri"/>
        <family val="2"/>
        <charset val="1"/>
      </rPr>
      <t>RESULTADO FINAL</t>
    </r>
    <r>
      <rPr>
        <sz val="20"/>
        <color indexed="10"/>
        <rFont val="Calibri"/>
        <family val="2"/>
        <charset val="1"/>
      </rPr>
      <t xml:space="preserve"> </t>
    </r>
  </si>
  <si>
    <t>PONTUAÇÃO OBTIDA</t>
  </si>
  <si>
    <t>APÓS PERFIL BÁSICO</t>
  </si>
  <si>
    <t>PONTUAÇÃO FINAL</t>
  </si>
  <si>
    <t>TOTAL FINAL</t>
  </si>
  <si>
    <t>ATENDIMENTO AO PERFIL BÁSICO (P.B.)</t>
  </si>
  <si>
    <t>P.B. (70%)</t>
  </si>
  <si>
    <t>Valores Máximos</t>
  </si>
  <si>
    <t>Booleano</t>
  </si>
  <si>
    <t>Não</t>
  </si>
  <si>
    <t>PERFIL BÁSICO 70%</t>
  </si>
  <si>
    <t>Grupo de Atividades</t>
  </si>
  <si>
    <t>Classes A,B e C</t>
  </si>
  <si>
    <t>Classe D</t>
  </si>
  <si>
    <t>Classe E</t>
  </si>
  <si>
    <t>Sim</t>
  </si>
  <si>
    <t>Grupo 1 - Atividades de Ensino Básico, Graduação e /ou Pós-graduação</t>
  </si>
  <si>
    <t>Grupo 1 - Ensino Básico, Graduação e /ou Pós-graduação</t>
  </si>
  <si>
    <t>Grupo 2 - Atividades de Pesquisa e Produção Intelectual</t>
  </si>
  <si>
    <t>Grupo 2 - Pesquisa e Produção Intelectual</t>
  </si>
  <si>
    <t>Grupo 3 - Atividades de Extensão</t>
  </si>
  <si>
    <t>Grupo 3 - Extensão</t>
  </si>
  <si>
    <t>Grupo 4 - Atividades de Gestão e Representação</t>
  </si>
  <si>
    <t>Grupo 4 - Gestão e Representação</t>
  </si>
  <si>
    <t>Grupo 5 - Qualificação Acadêmico-Profissional e Outras Atividades</t>
  </si>
  <si>
    <t>Grupo 5 - Qualificação Acadêmico profissional e Outras</t>
  </si>
  <si>
    <t>Total</t>
  </si>
  <si>
    <t>SOMA=</t>
  </si>
  <si>
    <t>Pontos para promoção/progressão</t>
  </si>
  <si>
    <t>Departamentos:</t>
  </si>
  <si>
    <t>DCC</t>
  </si>
  <si>
    <t>DEE</t>
  </si>
  <si>
    <t>CLASSE</t>
  </si>
  <si>
    <t>A</t>
  </si>
  <si>
    <t>DEG</t>
  </si>
  <si>
    <t>B</t>
  </si>
  <si>
    <t>DEI</t>
  </si>
  <si>
    <t>C</t>
  </si>
  <si>
    <t>DEL</t>
  </si>
  <si>
    <t>D</t>
  </si>
  <si>
    <t>DEM</t>
  </si>
  <si>
    <t>E</t>
  </si>
  <si>
    <t>DENO</t>
  </si>
  <si>
    <t>DES</t>
  </si>
  <si>
    <t>DET</t>
  </si>
  <si>
    <t>DMM</t>
  </si>
  <si>
    <t>DMC</t>
  </si>
  <si>
    <t>DRHIMA</t>
  </si>
  <si>
    <t>UNIDADE ADOTADA</t>
  </si>
  <si>
    <t>p/hora-aula</t>
  </si>
  <si>
    <t>p/hora-aula-atendimento</t>
  </si>
  <si>
    <t>p/aluno/semestre</t>
  </si>
  <si>
    <t>p/supervisão/ semestre</t>
  </si>
  <si>
    <t>p/banca</t>
  </si>
  <si>
    <t>p/livro</t>
  </si>
  <si>
    <t xml:space="preserve">p/capítulo  </t>
  </si>
  <si>
    <t>p/artigo</t>
  </si>
  <si>
    <t>p/trabalho</t>
  </si>
  <si>
    <t>p/resumo</t>
  </si>
  <si>
    <t>p/palestra</t>
  </si>
  <si>
    <t>p/publicação</t>
  </si>
  <si>
    <t>p/monografia</t>
  </si>
  <si>
    <t>p/dissertação</t>
  </si>
  <si>
    <t>p/tese</t>
  </si>
  <si>
    <t>p/projeto/semestre</t>
  </si>
  <si>
    <t>p/norma</t>
  </si>
  <si>
    <t>p/patente</t>
  </si>
  <si>
    <t>p/software</t>
  </si>
  <si>
    <t>p/produto</t>
  </si>
  <si>
    <t>p/ unidade</t>
  </si>
  <si>
    <t>p/projeto/ semestre</t>
  </si>
  <si>
    <t>p/curso/ semestre</t>
  </si>
  <si>
    <t>p/aluno/ semestre</t>
  </si>
  <si>
    <t>p/atividade</t>
  </si>
  <si>
    <t>p/evento</t>
  </si>
  <si>
    <t>p/parecer</t>
  </si>
  <si>
    <t>p/revista/semestre</t>
  </si>
  <si>
    <t>p/atividade/ semestre</t>
  </si>
  <si>
    <t>p/unidade</t>
  </si>
  <si>
    <t>p/semestre</t>
  </si>
  <si>
    <t>p/mês</t>
  </si>
  <si>
    <t>p/ atividade/semestre</t>
  </si>
  <si>
    <t>p/prêmio</t>
  </si>
  <si>
    <t>p/título</t>
  </si>
  <si>
    <t>p/ 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</si>
</sst>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0.0"/>
    <numFmt numFmtId="166" formatCode="#,##0.0000"/>
    <numFmt numFmtId="167" formatCode="0.0000"/>
    <numFmt numFmtId="168" formatCode="#,##0.0"/>
  </numFmts>
  <fonts count="30" x14ac:knownFonts="1">
    <font>
      <sz val="11"/>
      <color indexed="8"/>
      <name val="Calibri"/>
      <family val="2"/>
      <charset val="1"/>
    </font>
    <font>
      <b/>
      <sz val="16"/>
      <color indexed="60"/>
      <name val="Calibri"/>
      <family val="2"/>
      <charset val="1"/>
    </font>
    <font>
      <b/>
      <sz val="18"/>
      <color indexed="10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b/>
      <sz val="18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color indexed="10"/>
      <name val="Calibri"/>
      <family val="2"/>
      <charset val="1"/>
    </font>
    <font>
      <b/>
      <u/>
      <sz val="16"/>
      <color indexed="10"/>
      <name val="Calibri"/>
      <family val="2"/>
      <charset val="1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20"/>
      <color indexed="10"/>
      <name val="Calibri"/>
      <family val="2"/>
      <charset val="1"/>
    </font>
    <font>
      <b/>
      <u/>
      <sz val="20"/>
      <color indexed="10"/>
      <name val="Calibri"/>
      <family val="2"/>
      <charset val="1"/>
    </font>
    <font>
      <b/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i/>
      <sz val="10"/>
      <color indexed="8"/>
      <name val="Arial"/>
      <family val="2"/>
      <charset val="1"/>
    </font>
    <font>
      <sz val="20"/>
      <color indexed="1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9"/>
      </patternFill>
    </fill>
    <fill>
      <patternFill patternType="solid">
        <fgColor indexed="47"/>
        <bgColor indexed="51"/>
      </patternFill>
    </fill>
    <fill>
      <patternFill patternType="solid">
        <fgColor indexed="4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55"/>
      </patternFill>
    </fill>
    <fill>
      <patternFill patternType="solid">
        <fgColor indexed="53"/>
        <bgColor indexed="29"/>
      </patternFill>
    </fill>
    <fill>
      <patternFill patternType="solid">
        <fgColor indexed="29"/>
        <bgColor indexed="53"/>
      </patternFill>
    </fill>
    <fill>
      <patternFill patternType="solid">
        <fgColor indexed="44"/>
        <bgColor indexed="24"/>
      </patternFill>
    </fill>
    <fill>
      <patternFill patternType="solid">
        <fgColor indexed="52"/>
        <bgColor indexed="29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2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right" wrapText="1"/>
    </xf>
    <xf numFmtId="0" fontId="0" fillId="0" borderId="0" xfId="0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3" borderId="0" xfId="0" applyFill="1"/>
    <xf numFmtId="0" fontId="9" fillId="4" borderId="5" xfId="0" applyFont="1" applyFill="1" applyBorder="1" applyAlignment="1"/>
    <xf numFmtId="0" fontId="0" fillId="4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0" fillId="6" borderId="7" xfId="0" applyFont="1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1" fillId="6" borderId="3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7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0" fillId="5" borderId="8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11" fillId="5" borderId="1" xfId="1" applyFont="1" applyFill="1" applyBorder="1" applyAlignment="1">
      <alignment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0" fillId="7" borderId="7" xfId="0" applyFont="1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/>
    </xf>
    <xf numFmtId="0" fontId="11" fillId="7" borderId="3" xfId="1" applyFont="1" applyFill="1" applyBorder="1" applyAlignment="1">
      <alignment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7" fillId="7" borderId="3" xfId="1" applyFont="1" applyFill="1" applyBorder="1" applyAlignment="1">
      <alignment vertical="center" wrapText="1"/>
    </xf>
    <xf numFmtId="0" fontId="0" fillId="3" borderId="0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0" fillId="8" borderId="7" xfId="0" applyFont="1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17" fillId="8" borderId="3" xfId="1" applyFont="1" applyFill="1" applyBorder="1" applyAlignment="1">
      <alignment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17" fillId="8" borderId="1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vertical="center" wrapText="1"/>
    </xf>
    <xf numFmtId="0" fontId="20" fillId="0" borderId="0" xfId="0" applyFont="1"/>
    <xf numFmtId="0" fontId="0" fillId="9" borderId="0" xfId="0" applyFill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0" fillId="10" borderId="0" xfId="0" applyFont="1" applyFill="1" applyAlignment="1">
      <alignment horizont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1" applyFont="1" applyFill="1" applyBorder="1" applyAlignment="1">
      <alignment vertical="center" wrapText="1"/>
    </xf>
    <xf numFmtId="0" fontId="22" fillId="9" borderId="4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9" borderId="0" xfId="0" applyFill="1"/>
    <xf numFmtId="0" fontId="0" fillId="9" borderId="0" xfId="0" applyFill="1" applyBorder="1" applyAlignment="1">
      <alignment horizontal="center" wrapText="1"/>
    </xf>
    <xf numFmtId="0" fontId="0" fillId="11" borderId="0" xfId="0" applyFont="1" applyFill="1" applyBorder="1" applyAlignment="1">
      <alignment horizontal="center" wrapText="1"/>
    </xf>
    <xf numFmtId="0" fontId="0" fillId="11" borderId="0" xfId="0" applyFill="1" applyAlignment="1">
      <alignment horizontal="center" wrapText="1"/>
    </xf>
    <xf numFmtId="2" fontId="0" fillId="9" borderId="0" xfId="0" applyNumberFormat="1" applyFill="1" applyBorder="1" applyAlignment="1">
      <alignment horizontal="center" wrapText="1"/>
    </xf>
    <xf numFmtId="2" fontId="23" fillId="9" borderId="0" xfId="0" applyNumberFormat="1" applyFont="1" applyFill="1" applyBorder="1" applyAlignment="1">
      <alignment horizontal="left" wrapText="1"/>
    </xf>
    <xf numFmtId="0" fontId="23" fillId="9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right" wrapText="1"/>
    </xf>
    <xf numFmtId="0" fontId="23" fillId="0" borderId="0" xfId="0" applyFont="1" applyBorder="1" applyAlignment="1">
      <alignment horizontal="left" wrapText="1"/>
    </xf>
    <xf numFmtId="0" fontId="0" fillId="12" borderId="0" xfId="0" applyFill="1" applyAlignment="1">
      <alignment horizontal="center" wrapText="1"/>
    </xf>
    <xf numFmtId="0" fontId="7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/>
    </xf>
    <xf numFmtId="0" fontId="10" fillId="12" borderId="1" xfId="0" applyFont="1" applyFill="1" applyBorder="1" applyAlignment="1">
      <alignment vertical="center" wrapText="1"/>
    </xf>
    <xf numFmtId="0" fontId="10" fillId="12" borderId="8" xfId="0" applyFont="1" applyFill="1" applyBorder="1" applyAlignment="1">
      <alignment vertical="center" wrapText="1"/>
    </xf>
    <xf numFmtId="0" fontId="10" fillId="12" borderId="8" xfId="0" applyFont="1" applyFill="1" applyBorder="1" applyAlignment="1">
      <alignment wrapText="1"/>
    </xf>
    <xf numFmtId="2" fontId="23" fillId="12" borderId="0" xfId="0" applyNumberFormat="1" applyFont="1" applyFill="1" applyAlignment="1">
      <alignment horizontal="center" wrapText="1"/>
    </xf>
    <xf numFmtId="0" fontId="23" fillId="3" borderId="0" xfId="0" applyFont="1" applyFill="1" applyBorder="1" applyAlignment="1">
      <alignment horizontal="right" wrapText="1"/>
    </xf>
    <xf numFmtId="0" fontId="0" fillId="13" borderId="0" xfId="0" applyFill="1" applyAlignment="1">
      <alignment horizontal="center" wrapText="1"/>
    </xf>
    <xf numFmtId="0" fontId="7" fillId="13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/>
    </xf>
    <xf numFmtId="0" fontId="11" fillId="13" borderId="1" xfId="1" applyFont="1" applyFill="1" applyBorder="1" applyAlignment="1">
      <alignment vertical="center" wrapText="1"/>
    </xf>
    <xf numFmtId="2" fontId="23" fillId="13" borderId="0" xfId="0" applyNumberFormat="1" applyFont="1" applyFill="1" applyAlignment="1">
      <alignment horizontal="left" wrapText="1"/>
    </xf>
    <xf numFmtId="0" fontId="23" fillId="13" borderId="0" xfId="0" applyFont="1" applyFill="1" applyAlignment="1">
      <alignment horizontal="left" wrapText="1"/>
    </xf>
    <xf numFmtId="0" fontId="24" fillId="7" borderId="9" xfId="0" applyFont="1" applyFill="1" applyBorder="1" applyAlignment="1">
      <alignment horizontal="left" vertical="top" wrapText="1"/>
    </xf>
    <xf numFmtId="0" fontId="0" fillId="7" borderId="0" xfId="0" applyFont="1" applyFill="1" applyAlignment="1">
      <alignment horizontal="right" wrapText="1"/>
    </xf>
    <xf numFmtId="2" fontId="23" fillId="7" borderId="0" xfId="0" applyNumberFormat="1" applyFont="1" applyFill="1" applyAlignment="1">
      <alignment horizontal="left" wrapText="1"/>
    </xf>
    <xf numFmtId="0" fontId="23" fillId="7" borderId="0" xfId="0" applyFont="1" applyFill="1" applyAlignment="1">
      <alignment horizontal="left" wrapText="1"/>
    </xf>
    <xf numFmtId="0" fontId="0" fillId="14" borderId="0" xfId="0" applyFill="1" applyAlignment="1">
      <alignment horizontal="center" wrapText="1"/>
    </xf>
    <xf numFmtId="0" fontId="7" fillId="14" borderId="1" xfId="0" applyFont="1" applyFill="1" applyBorder="1" applyAlignment="1">
      <alignment horizontal="center" wrapText="1"/>
    </xf>
    <xf numFmtId="0" fontId="0" fillId="14" borderId="1" xfId="0" applyFill="1" applyBorder="1" applyAlignment="1">
      <alignment horizontal="center" vertical="center"/>
    </xf>
    <xf numFmtId="0" fontId="17" fillId="14" borderId="3" xfId="1" applyFont="1" applyFill="1" applyBorder="1" applyAlignment="1">
      <alignment vertical="center" wrapText="1"/>
    </xf>
    <xf numFmtId="0" fontId="11" fillId="14" borderId="3" xfId="1" applyFont="1" applyFill="1" applyBorder="1" applyAlignment="1">
      <alignment vertical="center" wrapText="1"/>
    </xf>
    <xf numFmtId="2" fontId="23" fillId="14" borderId="0" xfId="0" applyNumberFormat="1" applyFont="1" applyFill="1"/>
    <xf numFmtId="0" fontId="0" fillId="14" borderId="0" xfId="0" applyFill="1"/>
    <xf numFmtId="2" fontId="0" fillId="0" borderId="0" xfId="0" applyNumberFormat="1" applyAlignment="1">
      <alignment horizontal="center"/>
    </xf>
    <xf numFmtId="0" fontId="0" fillId="15" borderId="1" xfId="0" applyFill="1" applyBorder="1"/>
    <xf numFmtId="2" fontId="0" fillId="15" borderId="1" xfId="0" applyNumberFormat="1" applyFont="1" applyFill="1" applyBorder="1" applyAlignment="1">
      <alignment horizontal="center"/>
    </xf>
    <xf numFmtId="0" fontId="7" fillId="15" borderId="1" xfId="0" applyFont="1" applyFill="1" applyBorder="1"/>
    <xf numFmtId="2" fontId="7" fillId="16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9" fontId="0" fillId="7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/>
    </xf>
    <xf numFmtId="0" fontId="27" fillId="0" borderId="0" xfId="0" applyFont="1"/>
    <xf numFmtId="0" fontId="0" fillId="0" borderId="1" xfId="0" applyBorder="1"/>
    <xf numFmtId="0" fontId="27" fillId="17" borderId="0" xfId="0" applyFont="1" applyFill="1"/>
    <xf numFmtId="0" fontId="0" fillId="17" borderId="0" xfId="0" applyFill="1"/>
    <xf numFmtId="0" fontId="0" fillId="15" borderId="0" xfId="0" applyFont="1" applyFill="1"/>
    <xf numFmtId="0" fontId="0" fillId="18" borderId="0" xfId="0" applyFont="1" applyFill="1"/>
    <xf numFmtId="0" fontId="0" fillId="18" borderId="0" xfId="0" applyFill="1" applyAlignment="1">
      <alignment horizontal="center"/>
    </xf>
    <xf numFmtId="165" fontId="0" fillId="17" borderId="0" xfId="0" applyNumberFormat="1" applyFill="1"/>
    <xf numFmtId="0" fontId="0" fillId="18" borderId="0" xfId="0" applyFont="1" applyFill="1" applyAlignment="1">
      <alignment horizontal="right"/>
    </xf>
    <xf numFmtId="0" fontId="27" fillId="15" borderId="0" xfId="0" applyFont="1" applyFill="1"/>
    <xf numFmtId="0" fontId="0" fillId="15" borderId="0" xfId="0" applyFont="1" applyFill="1" applyAlignment="1">
      <alignment horizontal="center"/>
    </xf>
    <xf numFmtId="0" fontId="0" fillId="9" borderId="1" xfId="0" applyFill="1" applyBorder="1"/>
    <xf numFmtId="0" fontId="12" fillId="9" borderId="10" xfId="0" applyFont="1" applyFill="1" applyBorder="1" applyAlignment="1">
      <alignment wrapText="1"/>
    </xf>
    <xf numFmtId="0" fontId="7" fillId="9" borderId="11" xfId="0" applyFont="1" applyFill="1" applyBorder="1" applyAlignment="1">
      <alignment horizontal="center" wrapText="1"/>
    </xf>
    <xf numFmtId="0" fontId="7" fillId="9" borderId="12" xfId="0" applyFont="1" applyFill="1" applyBorder="1" applyAlignment="1">
      <alignment horizontal="center" wrapText="1"/>
    </xf>
    <xf numFmtId="0" fontId="12" fillId="9" borderId="0" xfId="0" applyFont="1" applyFill="1" applyAlignment="1">
      <alignment wrapText="1"/>
    </xf>
    <xf numFmtId="0" fontId="7" fillId="9" borderId="9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wrapText="1"/>
    </xf>
    <xf numFmtId="0" fontId="10" fillId="9" borderId="4" xfId="1" applyFont="1" applyFill="1" applyBorder="1" applyAlignment="1">
      <alignment vertical="center" wrapText="1"/>
    </xf>
    <xf numFmtId="166" fontId="10" fillId="9" borderId="3" xfId="1" applyNumberFormat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4" fontId="10" fillId="9" borderId="3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7" xfId="0" applyBorder="1"/>
    <xf numFmtId="0" fontId="12" fillId="12" borderId="10" xfId="0" applyFont="1" applyFill="1" applyBorder="1" applyAlignment="1">
      <alignment wrapText="1"/>
    </xf>
    <xf numFmtId="0" fontId="7" fillId="12" borderId="11" xfId="0" applyFont="1" applyFill="1" applyBorder="1" applyAlignment="1">
      <alignment horizontal="center" wrapText="1"/>
    </xf>
    <xf numFmtId="0" fontId="7" fillId="12" borderId="12" xfId="0" applyFont="1" applyFill="1" applyBorder="1" applyAlignment="1">
      <alignment horizontal="center" wrapText="1"/>
    </xf>
    <xf numFmtId="0" fontId="12" fillId="12" borderId="0" xfId="0" applyFont="1" applyFill="1" applyAlignment="1">
      <alignment wrapText="1"/>
    </xf>
    <xf numFmtId="0" fontId="7" fillId="12" borderId="9" xfId="0" applyFont="1" applyFill="1" applyBorder="1" applyAlignment="1">
      <alignment horizontal="center" wrapText="1"/>
    </xf>
    <xf numFmtId="0" fontId="7" fillId="12" borderId="13" xfId="0" applyFont="1" applyFill="1" applyBorder="1" applyAlignment="1">
      <alignment horizontal="center" wrapText="1"/>
    </xf>
    <xf numFmtId="0" fontId="10" fillId="12" borderId="4" xfId="0" applyFont="1" applyFill="1" applyBorder="1" applyAlignment="1">
      <alignment vertical="center" wrapText="1"/>
    </xf>
    <xf numFmtId="1" fontId="11" fillId="12" borderId="15" xfId="1" applyNumberFormat="1" applyFont="1" applyFill="1" applyBorder="1" applyAlignment="1">
      <alignment horizontal="center" vertical="center" wrapText="1"/>
    </xf>
    <xf numFmtId="2" fontId="11" fillId="12" borderId="15" xfId="1" applyNumberFormat="1" applyFont="1" applyFill="1" applyBorder="1" applyAlignment="1">
      <alignment horizontal="center" vertical="center" wrapText="1"/>
    </xf>
    <xf numFmtId="0" fontId="11" fillId="12" borderId="3" xfId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wrapText="1"/>
    </xf>
    <xf numFmtId="0" fontId="11" fillId="12" borderId="16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0" fontId="0" fillId="0" borderId="17" xfId="0" applyBorder="1"/>
    <xf numFmtId="0" fontId="27" fillId="13" borderId="10" xfId="0" applyFont="1" applyFill="1" applyBorder="1" applyAlignment="1">
      <alignment wrapText="1"/>
    </xf>
    <xf numFmtId="0" fontId="0" fillId="13" borderId="11" xfId="0" applyFill="1" applyBorder="1" applyAlignment="1">
      <alignment horizontal="center" wrapText="1"/>
    </xf>
    <xf numFmtId="0" fontId="0" fillId="13" borderId="12" xfId="0" applyFill="1" applyBorder="1" applyAlignment="1">
      <alignment horizontal="center" wrapText="1"/>
    </xf>
    <xf numFmtId="0" fontId="12" fillId="13" borderId="0" xfId="0" applyFont="1" applyFill="1" applyAlignment="1">
      <alignment wrapText="1"/>
    </xf>
    <xf numFmtId="0" fontId="0" fillId="13" borderId="9" xfId="0" applyFill="1" applyBorder="1" applyAlignment="1">
      <alignment horizontal="center" wrapText="1"/>
    </xf>
    <xf numFmtId="0" fontId="0" fillId="13" borderId="13" xfId="0" applyFill="1" applyBorder="1" applyAlignment="1">
      <alignment horizontal="center" wrapText="1"/>
    </xf>
    <xf numFmtId="0" fontId="11" fillId="13" borderId="4" xfId="1" applyFont="1" applyFill="1" applyBorder="1" applyAlignment="1">
      <alignment vertical="center" wrapText="1"/>
    </xf>
    <xf numFmtId="1" fontId="11" fillId="13" borderId="3" xfId="1" applyNumberFormat="1" applyFont="1" applyFill="1" applyBorder="1" applyAlignment="1">
      <alignment horizontal="center" vertical="center" wrapText="1"/>
    </xf>
    <xf numFmtId="2" fontId="11" fillId="13" borderId="3" xfId="1" applyNumberFormat="1" applyFont="1" applyFill="1" applyBorder="1" applyAlignment="1">
      <alignment horizontal="center" vertical="center" wrapText="1"/>
    </xf>
    <xf numFmtId="0" fontId="11" fillId="13" borderId="3" xfId="1" applyFont="1" applyFill="1" applyBorder="1" applyAlignment="1">
      <alignment horizontal="center" vertical="center" wrapText="1"/>
    </xf>
    <xf numFmtId="166" fontId="11" fillId="13" borderId="3" xfId="1" applyNumberFormat="1" applyFont="1" applyFill="1" applyBorder="1" applyAlignment="1">
      <alignment horizontal="center" vertical="center" wrapText="1"/>
    </xf>
    <xf numFmtId="167" fontId="11" fillId="13" borderId="3" xfId="1" applyNumberFormat="1" applyFont="1" applyFill="1" applyBorder="1" applyAlignment="1">
      <alignment horizontal="center" vertical="center" wrapText="1"/>
    </xf>
    <xf numFmtId="168" fontId="11" fillId="13" borderId="3" xfId="1" applyNumberFormat="1" applyFont="1" applyFill="1" applyBorder="1" applyAlignment="1">
      <alignment horizontal="center" vertical="center" wrapText="1"/>
    </xf>
    <xf numFmtId="165" fontId="11" fillId="13" borderId="3" xfId="1" applyNumberFormat="1" applyFont="1" applyFill="1" applyBorder="1" applyAlignment="1">
      <alignment horizontal="center" vertical="center" wrapText="1"/>
    </xf>
    <xf numFmtId="0" fontId="11" fillId="13" borderId="16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0" fillId="0" borderId="8" xfId="0" applyBorder="1"/>
    <xf numFmtId="0" fontId="27" fillId="7" borderId="10" xfId="0" applyFont="1" applyFill="1" applyBorder="1" applyAlignment="1">
      <alignment wrapText="1"/>
    </xf>
    <xf numFmtId="0" fontId="0" fillId="7" borderId="11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12" fillId="7" borderId="0" xfId="0" applyFont="1" applyFill="1" applyAlignment="1">
      <alignment wrapText="1"/>
    </xf>
    <xf numFmtId="0" fontId="0" fillId="7" borderId="9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11" fillId="7" borderId="15" xfId="1" applyFont="1" applyFill="1" applyBorder="1" applyAlignment="1">
      <alignment vertical="center" wrapText="1"/>
    </xf>
    <xf numFmtId="1" fontId="11" fillId="7" borderId="3" xfId="1" applyNumberFormat="1" applyFont="1" applyFill="1" applyBorder="1" applyAlignment="1">
      <alignment horizontal="center" vertical="center" wrapText="1"/>
    </xf>
    <xf numFmtId="2" fontId="11" fillId="7" borderId="3" xfId="1" applyNumberFormat="1" applyFont="1" applyFill="1" applyBorder="1" applyAlignment="1">
      <alignment horizontal="center" vertical="center" wrapText="1"/>
    </xf>
    <xf numFmtId="0" fontId="17" fillId="7" borderId="15" xfId="1" applyFont="1" applyFill="1" applyBorder="1" applyAlignment="1">
      <alignment vertical="center" wrapText="1"/>
    </xf>
    <xf numFmtId="0" fontId="29" fillId="7" borderId="4" xfId="1" applyFont="1" applyFill="1" applyBorder="1" applyAlignment="1">
      <alignment vertical="center" wrapText="1"/>
    </xf>
    <xf numFmtId="0" fontId="24" fillId="7" borderId="18" xfId="0" applyFont="1" applyFill="1" applyBorder="1" applyAlignment="1">
      <alignment horizontal="center" wrapText="1"/>
    </xf>
    <xf numFmtId="0" fontId="24" fillId="7" borderId="19" xfId="0" applyFont="1" applyFill="1" applyBorder="1" applyAlignment="1">
      <alignment horizontal="center" wrapText="1"/>
    </xf>
    <xf numFmtId="0" fontId="0" fillId="7" borderId="1" xfId="0" applyFill="1" applyBorder="1"/>
    <xf numFmtId="0" fontId="27" fillId="0" borderId="0" xfId="0" applyFont="1" applyAlignment="1">
      <alignment wrapText="1"/>
    </xf>
    <xf numFmtId="0" fontId="27" fillId="14" borderId="10" xfId="0" applyFont="1" applyFill="1" applyBorder="1" applyAlignment="1">
      <alignment wrapText="1"/>
    </xf>
    <xf numFmtId="0" fontId="0" fillId="14" borderId="11" xfId="0" applyFill="1" applyBorder="1" applyAlignment="1">
      <alignment horizontal="center" wrapText="1"/>
    </xf>
    <xf numFmtId="0" fontId="0" fillId="14" borderId="12" xfId="0" applyFill="1" applyBorder="1" applyAlignment="1">
      <alignment horizontal="center" wrapText="1"/>
    </xf>
    <xf numFmtId="0" fontId="12" fillId="14" borderId="0" xfId="0" applyFont="1" applyFill="1" applyAlignment="1">
      <alignment wrapText="1"/>
    </xf>
    <xf numFmtId="0" fontId="0" fillId="14" borderId="9" xfId="0" applyFill="1" applyBorder="1" applyAlignment="1">
      <alignment horizontal="center" wrapText="1"/>
    </xf>
    <xf numFmtId="0" fontId="0" fillId="14" borderId="13" xfId="0" applyFill="1" applyBorder="1" applyAlignment="1">
      <alignment horizontal="center" wrapText="1"/>
    </xf>
    <xf numFmtId="0" fontId="17" fillId="14" borderId="15" xfId="1" applyFont="1" applyFill="1" applyBorder="1" applyAlignment="1">
      <alignment vertical="center" wrapText="1"/>
    </xf>
    <xf numFmtId="1" fontId="11" fillId="14" borderId="3" xfId="1" applyNumberFormat="1" applyFont="1" applyFill="1" applyBorder="1" applyAlignment="1">
      <alignment horizontal="center" vertical="center" wrapText="1"/>
    </xf>
    <xf numFmtId="2" fontId="11" fillId="14" borderId="3" xfId="1" applyNumberFormat="1" applyFont="1" applyFill="1" applyBorder="1" applyAlignment="1">
      <alignment horizontal="center" vertical="center" wrapText="1"/>
    </xf>
    <xf numFmtId="0" fontId="11" fillId="14" borderId="1" xfId="1" applyFont="1" applyFill="1" applyBorder="1" applyAlignment="1">
      <alignment horizontal="center" vertical="center" wrapText="1"/>
    </xf>
    <xf numFmtId="0" fontId="17" fillId="14" borderId="1" xfId="1" applyFont="1" applyFill="1" applyBorder="1" applyAlignment="1">
      <alignment horizontal="center" vertical="center" wrapText="1"/>
    </xf>
    <xf numFmtId="168" fontId="11" fillId="14" borderId="3" xfId="1" applyNumberFormat="1" applyFont="1" applyFill="1" applyBorder="1" applyAlignment="1">
      <alignment horizontal="center" vertical="center" wrapText="1"/>
    </xf>
    <xf numFmtId="3" fontId="11" fillId="14" borderId="3" xfId="1" applyNumberFormat="1" applyFont="1" applyFill="1" applyBorder="1" applyAlignment="1">
      <alignment horizontal="center" vertical="center" wrapText="1"/>
    </xf>
    <xf numFmtId="0" fontId="11" fillId="14" borderId="15" xfId="1" applyFont="1" applyFill="1" applyBorder="1" applyAlignment="1">
      <alignment vertical="center" wrapText="1"/>
    </xf>
    <xf numFmtId="165" fontId="11" fillId="14" borderId="3" xfId="1" applyNumberFormat="1" applyFont="1" applyFill="1" applyBorder="1" applyAlignment="1">
      <alignment horizontal="center" vertical="center" wrapText="1"/>
    </xf>
    <xf numFmtId="167" fontId="11" fillId="14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right" wrapText="1"/>
    </xf>
    <xf numFmtId="0" fontId="7" fillId="4" borderId="6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right" wrapText="1"/>
    </xf>
    <xf numFmtId="0" fontId="9" fillId="8" borderId="0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center" wrapText="1"/>
    </xf>
    <xf numFmtId="0" fontId="9" fillId="7" borderId="0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right" wrapText="1"/>
    </xf>
    <xf numFmtId="0" fontId="7" fillId="7" borderId="1" xfId="0" applyFont="1" applyFill="1" applyBorder="1" applyAlignment="1">
      <alignment horizontal="center" wrapText="1"/>
    </xf>
    <xf numFmtId="0" fontId="23" fillId="12" borderId="0" xfId="0" applyFont="1" applyFill="1" applyBorder="1" applyAlignment="1">
      <alignment horizontal="right" wrapText="1"/>
    </xf>
    <xf numFmtId="0" fontId="9" fillId="9" borderId="5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0" fillId="9" borderId="0" xfId="0" applyFill="1" applyBorder="1" applyAlignment="1">
      <alignment horizontal="right" wrapText="1"/>
    </xf>
    <xf numFmtId="0" fontId="23" fillId="9" borderId="0" xfId="0" applyFont="1" applyFill="1" applyBorder="1" applyAlignment="1">
      <alignment horizontal="right" wrapText="1"/>
    </xf>
    <xf numFmtId="0" fontId="9" fillId="12" borderId="0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right" wrapText="1"/>
    </xf>
    <xf numFmtId="2" fontId="0" fillId="12" borderId="0" xfId="0" applyNumberFormat="1" applyFill="1" applyBorder="1" applyAlignment="1">
      <alignment horizontal="left" wrapText="1"/>
    </xf>
    <xf numFmtId="0" fontId="23" fillId="7" borderId="0" xfId="0" applyFont="1" applyFill="1" applyBorder="1" applyAlignment="1">
      <alignment horizontal="right" wrapText="1"/>
    </xf>
    <xf numFmtId="0" fontId="9" fillId="13" borderId="0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 wrapText="1"/>
    </xf>
    <xf numFmtId="0" fontId="0" fillId="13" borderId="0" xfId="0" applyFill="1" applyBorder="1" applyAlignment="1">
      <alignment horizontal="right" wrapText="1"/>
    </xf>
    <xf numFmtId="2" fontId="0" fillId="13" borderId="0" xfId="0" applyNumberFormat="1" applyFill="1" applyBorder="1" applyAlignment="1">
      <alignment horizontal="left" wrapText="1"/>
    </xf>
    <xf numFmtId="0" fontId="23" fillId="13" borderId="0" xfId="0" applyFont="1" applyFill="1" applyBorder="1" applyAlignment="1">
      <alignment horizontal="right" wrapText="1"/>
    </xf>
    <xf numFmtId="0" fontId="0" fillId="7" borderId="0" xfId="0" applyFill="1" applyBorder="1" applyAlignment="1">
      <alignment horizontal="center" wrapText="1"/>
    </xf>
    <xf numFmtId="2" fontId="0" fillId="7" borderId="0" xfId="0" applyNumberFormat="1" applyFont="1" applyFill="1" applyBorder="1" applyAlignment="1">
      <alignment horizontal="left" wrapText="1"/>
    </xf>
    <xf numFmtId="0" fontId="23" fillId="14" borderId="0" xfId="0" applyFont="1" applyFill="1" applyBorder="1" applyAlignment="1">
      <alignment horizontal="right" wrapText="1"/>
    </xf>
    <xf numFmtId="0" fontId="9" fillId="14" borderId="0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 wrapText="1"/>
    </xf>
    <xf numFmtId="0" fontId="0" fillId="14" borderId="0" xfId="0" applyFill="1" applyBorder="1" applyAlignment="1">
      <alignment horizontal="center" wrapText="1"/>
    </xf>
    <xf numFmtId="0" fontId="0" fillId="14" borderId="0" xfId="0" applyFill="1" applyBorder="1" applyAlignment="1">
      <alignment horizontal="right" wrapText="1"/>
    </xf>
    <xf numFmtId="2" fontId="0" fillId="14" borderId="0" xfId="0" applyNumberFormat="1" applyFill="1" applyBorder="1" applyAlignment="1">
      <alignment horizontal="left" wrapText="1"/>
    </xf>
    <xf numFmtId="0" fontId="7" fillId="9" borderId="1" xfId="0" applyFont="1" applyFill="1" applyBorder="1" applyAlignment="1">
      <alignment horizontal="center" vertical="distributed" wrapText="1"/>
    </xf>
    <xf numFmtId="0" fontId="7" fillId="12" borderId="14" xfId="0" applyFont="1" applyFill="1" applyBorder="1" applyAlignment="1">
      <alignment horizontal="center" vertical="distributed" wrapText="1"/>
    </xf>
    <xf numFmtId="0" fontId="7" fillId="13" borderId="14" xfId="0" applyFont="1" applyFill="1" applyBorder="1" applyAlignment="1">
      <alignment horizontal="center" vertical="distributed" wrapText="1"/>
    </xf>
    <xf numFmtId="0" fontId="7" fillId="7" borderId="1" xfId="0" applyFont="1" applyFill="1" applyBorder="1" applyAlignment="1">
      <alignment horizontal="center" vertical="distributed" wrapText="1"/>
    </xf>
    <xf numFmtId="0" fontId="7" fillId="14" borderId="1" xfId="0" applyFont="1" applyFill="1" applyBorder="1" applyAlignment="1">
      <alignment horizontal="center" vertical="distributed" wrapText="1"/>
    </xf>
    <xf numFmtId="14" fontId="0" fillId="2" borderId="1" xfId="0" applyNumberFormat="1" applyFill="1" applyBorder="1" applyAlignment="1">
      <alignment horizontal="left"/>
    </xf>
  </cellXfs>
  <cellStyles count="2">
    <cellStyle name="Excel Built-in Explanatory Text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BEE3D3"/>
      <rgbColor rgb="00993366"/>
      <rgbColor rgb="00FFFFCC"/>
      <rgbColor rgb="00CCFFFF"/>
      <rgbColor rgb="00660066"/>
      <rgbColor rgb="00E46C0A"/>
      <rgbColor rgb="000066CC"/>
      <rgbColor rgb="00DFC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EEEEE"/>
      <rgbColor rgb="00CCFFCC"/>
      <rgbColor rgb="00EEEEEE"/>
      <rgbColor rgb="0099CCFF"/>
      <rgbColor rgb="00FF99CC"/>
      <rgbColor rgb="00CC99FF"/>
      <rgbColor rgb="00FFCC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19050</xdr:colOff>
      <xdr:row>2</xdr:row>
      <xdr:rowOff>304800</xdr:rowOff>
    </xdr:from>
    <xdr:to>
      <xdr:col>3</xdr:col>
      <xdr:colOff>390525</xdr:colOff>
      <xdr:row>2</xdr:row>
      <xdr:rowOff>304800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5143500" y="866775"/>
          <a:ext cx="371475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 type="triangle" w="med" len="med"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6"/>
  <sheetViews>
    <sheetView tabSelected="1" view="pageBreakPreview" topLeftCell="B2" zoomScale="160" zoomScaleNormal="160" zoomScaleSheetLayoutView="160" workbookViewId="0">
      <selection activeCell="C6" sqref="C6"/>
    </sheetView>
  </sheetViews>
  <sheetFormatPr defaultColWidth="8.7109375" defaultRowHeight="15" x14ac:dyDescent="0.25"/>
  <cols>
    <col min="1" max="1" width="8.7109375" customWidth="1"/>
    <col min="2" max="2" width="50.42578125" customWidth="1"/>
    <col min="3" max="3" width="17.7109375" customWidth="1"/>
    <col min="4" max="4" width="7.5703125" customWidth="1"/>
    <col min="5" max="5" width="8.5703125" customWidth="1"/>
    <col min="6" max="6" width="8" customWidth="1"/>
    <col min="7" max="7" width="8.7109375" style="1" customWidth="1"/>
  </cols>
  <sheetData>
    <row r="1" spans="2:7" ht="21" x14ac:dyDescent="0.25">
      <c r="B1" s="224" t="s">
        <v>0</v>
      </c>
      <c r="C1" s="224"/>
      <c r="D1" s="224"/>
      <c r="E1" s="224"/>
      <c r="F1" s="224"/>
      <c r="G1" s="224"/>
    </row>
    <row r="2" spans="2:7" ht="23.25" x14ac:dyDescent="0.35">
      <c r="C2" s="2"/>
      <c r="D2" s="2"/>
      <c r="E2" s="2"/>
      <c r="F2" s="2"/>
    </row>
    <row r="3" spans="2:7" ht="47.85" customHeight="1" x14ac:dyDescent="0.25">
      <c r="B3" s="3" t="s">
        <v>1</v>
      </c>
      <c r="C3" s="4"/>
      <c r="D3" s="5"/>
      <c r="E3" s="225" t="s">
        <v>2</v>
      </c>
      <c r="F3" s="225"/>
      <c r="G3" s="225"/>
    </row>
    <row r="4" spans="2:7" ht="15.75" x14ac:dyDescent="0.25">
      <c r="B4" s="6" t="s">
        <v>3</v>
      </c>
      <c r="C4" s="226"/>
      <c r="D4" s="226"/>
      <c r="E4" s="226"/>
      <c r="F4" s="226"/>
      <c r="G4" s="226"/>
    </row>
    <row r="5" spans="2:7" x14ac:dyDescent="0.25">
      <c r="B5" s="7" t="s">
        <v>4</v>
      </c>
      <c r="C5" s="227"/>
      <c r="D5" s="227"/>
      <c r="E5" s="227"/>
      <c r="F5" s="227"/>
      <c r="G5" s="227"/>
    </row>
    <row r="6" spans="2:7" x14ac:dyDescent="0.25">
      <c r="B6" s="7" t="s">
        <v>5</v>
      </c>
      <c r="C6" s="274"/>
      <c r="D6" s="9"/>
      <c r="E6" s="9"/>
      <c r="F6" s="9"/>
      <c r="G6" s="9"/>
    </row>
    <row r="7" spans="2:7" x14ac:dyDescent="0.25">
      <c r="B7" s="7" t="s">
        <v>6</v>
      </c>
      <c r="C7" s="8"/>
      <c r="D7" s="9"/>
      <c r="E7" s="9"/>
      <c r="F7" s="9"/>
      <c r="G7" s="9"/>
    </row>
    <row r="8" spans="2:7" x14ac:dyDescent="0.25">
      <c r="B8" s="10" t="s">
        <v>7</v>
      </c>
      <c r="C8" s="8"/>
      <c r="D8" s="11"/>
      <c r="E8" s="11"/>
      <c r="F8" s="11"/>
      <c r="G8" s="9"/>
    </row>
    <row r="9" spans="2:7" ht="30" x14ac:dyDescent="0.25">
      <c r="B9" s="10" t="s">
        <v>8</v>
      </c>
      <c r="C9" s="12"/>
      <c r="D9" s="11"/>
      <c r="E9" s="11"/>
      <c r="F9" s="11"/>
      <c r="G9" s="9"/>
    </row>
    <row r="10" spans="2:7" ht="30" x14ac:dyDescent="0.25">
      <c r="B10" s="10" t="s">
        <v>9</v>
      </c>
      <c r="C10" s="12"/>
      <c r="D10" s="11"/>
      <c r="E10" s="11"/>
      <c r="F10" s="11"/>
      <c r="G10" s="9"/>
    </row>
    <row r="11" spans="2:7" x14ac:dyDescent="0.25">
      <c r="D11" s="228" t="s">
        <v>10</v>
      </c>
      <c r="E11" s="228"/>
      <c r="F11" s="228"/>
    </row>
    <row r="12" spans="2:7" x14ac:dyDescent="0.25">
      <c r="B12" s="13"/>
      <c r="C12" s="14"/>
      <c r="D12" s="15">
        <f>C3</f>
        <v>0</v>
      </c>
      <c r="E12" s="16">
        <f>D12-1</f>
        <v>-1</v>
      </c>
      <c r="F12" s="16">
        <f>E12-1</f>
        <v>-2</v>
      </c>
    </row>
    <row r="13" spans="2:7" x14ac:dyDescent="0.25">
      <c r="B13" s="7" t="s">
        <v>11</v>
      </c>
      <c r="C13" s="17"/>
      <c r="D13" s="18"/>
      <c r="E13" s="18"/>
      <c r="F13" s="18"/>
    </row>
    <row r="14" spans="2:7" x14ac:dyDescent="0.25">
      <c r="B14" s="7" t="s">
        <v>12</v>
      </c>
      <c r="C14" s="17"/>
      <c r="D14" s="18"/>
      <c r="E14" s="18"/>
      <c r="F14" s="18"/>
    </row>
    <row r="15" spans="2:7" x14ac:dyDescent="0.25">
      <c r="B15" s="7" t="s">
        <v>13</v>
      </c>
      <c r="C15" s="17"/>
      <c r="D15" s="18"/>
      <c r="E15" s="18"/>
      <c r="F15" s="18"/>
    </row>
    <row r="16" spans="2:7" x14ac:dyDescent="0.25">
      <c r="B16" s="7" t="s">
        <v>14</v>
      </c>
      <c r="C16" s="223"/>
      <c r="D16" s="223"/>
      <c r="E16" s="223"/>
      <c r="F16" s="223"/>
    </row>
    <row r="17" spans="1:7" x14ac:dyDescent="0.25">
      <c r="B17" s="20"/>
      <c r="C17" s="21"/>
      <c r="D17" s="21"/>
      <c r="E17" s="21"/>
      <c r="F17" s="21"/>
    </row>
    <row r="19" spans="1:7" ht="34.700000000000003" customHeight="1" x14ac:dyDescent="0.25">
      <c r="A19" s="230" t="s">
        <v>15</v>
      </c>
      <c r="B19" s="230"/>
      <c r="C19" s="230"/>
      <c r="D19" s="230"/>
      <c r="E19" s="230"/>
      <c r="F19" s="230"/>
      <c r="G19" s="230"/>
    </row>
    <row r="20" spans="1:7" ht="21" x14ac:dyDescent="0.35">
      <c r="B20" s="22"/>
      <c r="C20" s="22"/>
      <c r="D20" s="22"/>
      <c r="E20" s="22"/>
      <c r="F20" s="22"/>
    </row>
    <row r="21" spans="1:7" ht="23.25" x14ac:dyDescent="0.35">
      <c r="A21" s="23"/>
      <c r="B21" s="24" t="str">
        <f>'PARÃMETROS - NÃO MEXER !'!B4</f>
        <v>Grupo 1 - Atividades de Ensino Básico, Graduação e /ou Pós-graduação</v>
      </c>
      <c r="C21" s="24"/>
      <c r="D21" s="24"/>
      <c r="E21" s="24"/>
      <c r="F21" s="24"/>
      <c r="G21" s="25"/>
    </row>
    <row r="22" spans="1:7" s="1" customFormat="1" ht="13.9" customHeight="1" x14ac:dyDescent="0.25">
      <c r="A22" s="26"/>
      <c r="B22" s="231" t="s">
        <v>16</v>
      </c>
      <c r="C22" s="231"/>
      <c r="D22" s="27">
        <f>D12</f>
        <v>0</v>
      </c>
      <c r="E22" s="27">
        <f>D22-1</f>
        <v>-1</v>
      </c>
      <c r="F22" s="27">
        <f>E22-1</f>
        <v>-2</v>
      </c>
      <c r="G22" s="28" t="s">
        <v>17</v>
      </c>
    </row>
    <row r="23" spans="1:7" ht="13.9" customHeight="1" x14ac:dyDescent="0.25">
      <c r="A23" s="23"/>
      <c r="B23" s="232" t="s">
        <v>18</v>
      </c>
      <c r="C23" s="232"/>
      <c r="D23" s="27" t="s">
        <v>19</v>
      </c>
      <c r="E23" s="27" t="s">
        <v>19</v>
      </c>
      <c r="F23" s="27" t="s">
        <v>19</v>
      </c>
      <c r="G23" s="29"/>
    </row>
    <row r="24" spans="1:7" ht="25.5" x14ac:dyDescent="0.25">
      <c r="A24" s="30">
        <v>1</v>
      </c>
      <c r="B24" s="31" t="s">
        <v>20</v>
      </c>
      <c r="C24" s="32" t="s">
        <v>21</v>
      </c>
      <c r="D24" s="33"/>
      <c r="E24" s="33"/>
      <c r="F24" s="33"/>
      <c r="G24" s="34">
        <f t="shared" ref="G24:G46" si="0">SUM(D24:F24)</f>
        <v>0</v>
      </c>
    </row>
    <row r="25" spans="1:7" ht="25.5" x14ac:dyDescent="0.25">
      <c r="A25" s="30">
        <f t="shared" ref="A25:A46" si="1">A24+1</f>
        <v>2</v>
      </c>
      <c r="B25" s="31" t="s">
        <v>22</v>
      </c>
      <c r="C25" s="32" t="s">
        <v>21</v>
      </c>
      <c r="D25" s="33"/>
      <c r="E25" s="33"/>
      <c r="F25" s="33"/>
      <c r="G25" s="34">
        <f t="shared" si="0"/>
        <v>0</v>
      </c>
    </row>
    <row r="26" spans="1:7" ht="30" x14ac:dyDescent="0.25">
      <c r="A26" s="30">
        <f t="shared" si="1"/>
        <v>3</v>
      </c>
      <c r="B26" s="31" t="s">
        <v>23</v>
      </c>
      <c r="C26" s="32" t="s">
        <v>21</v>
      </c>
      <c r="D26" s="33"/>
      <c r="E26" s="33"/>
      <c r="F26" s="33"/>
      <c r="G26" s="35">
        <f t="shared" si="0"/>
        <v>0</v>
      </c>
    </row>
    <row r="27" spans="1:7" ht="25.5" x14ac:dyDescent="0.25">
      <c r="A27" s="30">
        <f t="shared" si="1"/>
        <v>4</v>
      </c>
      <c r="B27" s="31" t="s">
        <v>24</v>
      </c>
      <c r="C27" s="32" t="s">
        <v>21</v>
      </c>
      <c r="D27" s="33"/>
      <c r="E27" s="33"/>
      <c r="F27" s="33"/>
      <c r="G27" s="34">
        <f t="shared" si="0"/>
        <v>0</v>
      </c>
    </row>
    <row r="28" spans="1:7" ht="38.25" x14ac:dyDescent="0.25">
      <c r="A28" s="30">
        <f t="shared" si="1"/>
        <v>5</v>
      </c>
      <c r="B28" s="31" t="s">
        <v>25</v>
      </c>
      <c r="C28" s="32" t="s">
        <v>21</v>
      </c>
      <c r="D28" s="33"/>
      <c r="E28" s="33"/>
      <c r="F28" s="33"/>
      <c r="G28" s="35">
        <f t="shared" si="0"/>
        <v>0</v>
      </c>
    </row>
    <row r="29" spans="1:7" ht="45" x14ac:dyDescent="0.25">
      <c r="A29" s="30">
        <f t="shared" si="1"/>
        <v>6</v>
      </c>
      <c r="B29" s="31" t="s">
        <v>26</v>
      </c>
      <c r="C29" s="32" t="s">
        <v>21</v>
      </c>
      <c r="D29" s="33"/>
      <c r="E29" s="33"/>
      <c r="F29" s="33"/>
      <c r="G29" s="35">
        <f t="shared" si="0"/>
        <v>0</v>
      </c>
    </row>
    <row r="30" spans="1:7" ht="25.5" x14ac:dyDescent="0.25">
      <c r="A30" s="30">
        <f t="shared" si="1"/>
        <v>7</v>
      </c>
      <c r="B30" s="31" t="s">
        <v>27</v>
      </c>
      <c r="C30" s="32" t="s">
        <v>28</v>
      </c>
      <c r="D30" s="33"/>
      <c r="E30" s="33"/>
      <c r="F30" s="33"/>
      <c r="G30" s="35">
        <f t="shared" si="0"/>
        <v>0</v>
      </c>
    </row>
    <row r="31" spans="1:7" ht="25.5" x14ac:dyDescent="0.25">
      <c r="A31" s="30">
        <f t="shared" si="1"/>
        <v>8</v>
      </c>
      <c r="B31" s="31" t="s">
        <v>29</v>
      </c>
      <c r="C31" s="32" t="s">
        <v>30</v>
      </c>
      <c r="D31" s="33"/>
      <c r="E31" s="33"/>
      <c r="F31" s="33"/>
      <c r="G31" s="35">
        <f t="shared" si="0"/>
        <v>0</v>
      </c>
    </row>
    <row r="32" spans="1:7" ht="25.5" x14ac:dyDescent="0.25">
      <c r="A32" s="30">
        <f t="shared" si="1"/>
        <v>9</v>
      </c>
      <c r="B32" s="31" t="s">
        <v>31</v>
      </c>
      <c r="C32" s="32" t="s">
        <v>30</v>
      </c>
      <c r="D32" s="33"/>
      <c r="E32" s="33"/>
      <c r="F32" s="33"/>
      <c r="G32" s="35">
        <f t="shared" si="0"/>
        <v>0</v>
      </c>
    </row>
    <row r="33" spans="1:7" x14ac:dyDescent="0.25">
      <c r="A33" s="30">
        <f t="shared" si="1"/>
        <v>10</v>
      </c>
      <c r="B33" s="31" t="s">
        <v>32</v>
      </c>
      <c r="C33" s="32" t="s">
        <v>30</v>
      </c>
      <c r="D33" s="33"/>
      <c r="E33" s="33"/>
      <c r="F33" s="33"/>
      <c r="G33" s="35">
        <f t="shared" si="0"/>
        <v>0</v>
      </c>
    </row>
    <row r="34" spans="1:7" x14ac:dyDescent="0.25">
      <c r="A34" s="30">
        <f t="shared" si="1"/>
        <v>11</v>
      </c>
      <c r="B34" s="31" t="s">
        <v>33</v>
      </c>
      <c r="C34" s="32" t="s">
        <v>30</v>
      </c>
      <c r="D34" s="33"/>
      <c r="E34" s="33"/>
      <c r="F34" s="33"/>
      <c r="G34" s="35">
        <f t="shared" si="0"/>
        <v>0</v>
      </c>
    </row>
    <row r="35" spans="1:7" x14ac:dyDescent="0.25">
      <c r="A35" s="30">
        <f t="shared" si="1"/>
        <v>12</v>
      </c>
      <c r="B35" s="31" t="s">
        <v>34</v>
      </c>
      <c r="C35" s="32" t="s">
        <v>30</v>
      </c>
      <c r="D35" s="33"/>
      <c r="E35" s="33"/>
      <c r="F35" s="33"/>
      <c r="G35" s="35">
        <f t="shared" si="0"/>
        <v>0</v>
      </c>
    </row>
    <row r="36" spans="1:7" ht="30" customHeight="1" x14ac:dyDescent="0.25">
      <c r="A36" s="30">
        <f t="shared" si="1"/>
        <v>13</v>
      </c>
      <c r="B36" s="31" t="s">
        <v>35</v>
      </c>
      <c r="C36" s="32" t="s">
        <v>30</v>
      </c>
      <c r="D36" s="33"/>
      <c r="E36" s="33"/>
      <c r="F36" s="33"/>
      <c r="G36" s="35">
        <f t="shared" si="0"/>
        <v>0</v>
      </c>
    </row>
    <row r="37" spans="1:7" x14ac:dyDescent="0.25">
      <c r="A37" s="30">
        <f t="shared" si="1"/>
        <v>14</v>
      </c>
      <c r="B37" s="31" t="s">
        <v>36</v>
      </c>
      <c r="C37" s="32" t="s">
        <v>30</v>
      </c>
      <c r="D37" s="33"/>
      <c r="E37" s="33"/>
      <c r="F37" s="33"/>
      <c r="G37" s="35">
        <f t="shared" si="0"/>
        <v>0</v>
      </c>
    </row>
    <row r="38" spans="1:7" x14ac:dyDescent="0.25">
      <c r="A38" s="30">
        <f t="shared" si="1"/>
        <v>15</v>
      </c>
      <c r="B38" s="31" t="s">
        <v>37</v>
      </c>
      <c r="C38" s="32" t="s">
        <v>30</v>
      </c>
      <c r="D38" s="33"/>
      <c r="E38" s="33"/>
      <c r="F38" s="33"/>
      <c r="G38" s="35">
        <f t="shared" si="0"/>
        <v>0</v>
      </c>
    </row>
    <row r="39" spans="1:7" ht="25.5" x14ac:dyDescent="0.25">
      <c r="A39" s="30">
        <f t="shared" si="1"/>
        <v>16</v>
      </c>
      <c r="B39" s="31" t="s">
        <v>38</v>
      </c>
      <c r="C39" s="32" t="s">
        <v>39</v>
      </c>
      <c r="D39" s="33"/>
      <c r="E39" s="33"/>
      <c r="F39" s="33"/>
      <c r="G39" s="35">
        <f t="shared" si="0"/>
        <v>0</v>
      </c>
    </row>
    <row r="40" spans="1:7" ht="25.5" x14ac:dyDescent="0.25">
      <c r="A40" s="30">
        <f t="shared" si="1"/>
        <v>17</v>
      </c>
      <c r="B40" s="31" t="s">
        <v>40</v>
      </c>
      <c r="C40" s="32" t="s">
        <v>39</v>
      </c>
      <c r="D40" s="33"/>
      <c r="E40" s="33"/>
      <c r="F40" s="33"/>
      <c r="G40" s="35">
        <f t="shared" si="0"/>
        <v>0</v>
      </c>
    </row>
    <row r="41" spans="1:7" ht="27" customHeight="1" x14ac:dyDescent="0.25">
      <c r="A41" s="30">
        <f t="shared" si="1"/>
        <v>18</v>
      </c>
      <c r="B41" s="31" t="s">
        <v>41</v>
      </c>
      <c r="C41" s="32" t="s">
        <v>42</v>
      </c>
      <c r="D41" s="33"/>
      <c r="E41" s="33"/>
      <c r="F41" s="33"/>
      <c r="G41" s="35">
        <f t="shared" si="0"/>
        <v>0</v>
      </c>
    </row>
    <row r="42" spans="1:7" ht="25.5" x14ac:dyDescent="0.25">
      <c r="A42" s="30">
        <f t="shared" si="1"/>
        <v>19</v>
      </c>
      <c r="B42" s="31" t="s">
        <v>43</v>
      </c>
      <c r="C42" s="32" t="s">
        <v>42</v>
      </c>
      <c r="D42" s="33"/>
      <c r="E42" s="33"/>
      <c r="F42" s="33"/>
      <c r="G42" s="35">
        <f t="shared" si="0"/>
        <v>0</v>
      </c>
    </row>
    <row r="43" spans="1:7" ht="25.5" x14ac:dyDescent="0.25">
      <c r="A43" s="30">
        <f t="shared" si="1"/>
        <v>20</v>
      </c>
      <c r="B43" s="31" t="s">
        <v>44</v>
      </c>
      <c r="C43" s="32" t="s">
        <v>42</v>
      </c>
      <c r="D43" s="33"/>
      <c r="E43" s="33"/>
      <c r="F43" s="33"/>
      <c r="G43" s="35">
        <f t="shared" si="0"/>
        <v>0</v>
      </c>
    </row>
    <row r="44" spans="1:7" ht="25.5" x14ac:dyDescent="0.25">
      <c r="A44" s="30">
        <f t="shared" si="1"/>
        <v>21</v>
      </c>
      <c r="B44" s="31" t="s">
        <v>45</v>
      </c>
      <c r="C44" s="32" t="s">
        <v>42</v>
      </c>
      <c r="D44" s="33"/>
      <c r="E44" s="33"/>
      <c r="F44" s="33"/>
      <c r="G44" s="35">
        <f t="shared" si="0"/>
        <v>0</v>
      </c>
    </row>
    <row r="45" spans="1:7" ht="25.5" x14ac:dyDescent="0.25">
      <c r="A45" s="30">
        <f t="shared" si="1"/>
        <v>22</v>
      </c>
      <c r="B45" s="31" t="s">
        <v>46</v>
      </c>
      <c r="C45" s="32" t="s">
        <v>42</v>
      </c>
      <c r="D45" s="33"/>
      <c r="E45" s="33"/>
      <c r="F45" s="33"/>
      <c r="G45" s="35">
        <f t="shared" si="0"/>
        <v>0</v>
      </c>
    </row>
    <row r="46" spans="1:7" x14ac:dyDescent="0.25">
      <c r="A46" s="30">
        <f t="shared" si="1"/>
        <v>23</v>
      </c>
      <c r="B46" s="31" t="s">
        <v>47</v>
      </c>
      <c r="C46" s="32" t="s">
        <v>48</v>
      </c>
      <c r="D46" s="33"/>
      <c r="E46" s="33"/>
      <c r="F46" s="33"/>
      <c r="G46" s="35">
        <f t="shared" si="0"/>
        <v>0</v>
      </c>
    </row>
    <row r="47" spans="1:7" x14ac:dyDescent="0.25">
      <c r="B47" s="36"/>
      <c r="C47" s="36"/>
      <c r="D47" s="37"/>
      <c r="E47" s="37"/>
      <c r="F47" s="37"/>
      <c r="G47" s="38"/>
    </row>
    <row r="48" spans="1:7" x14ac:dyDescent="0.25">
      <c r="B48" s="36"/>
      <c r="C48" s="36"/>
      <c r="D48" s="37"/>
      <c r="E48" s="37"/>
      <c r="F48" s="37"/>
      <c r="G48" s="38"/>
    </row>
    <row r="49" spans="1:23" x14ac:dyDescent="0.25">
      <c r="B49" s="39"/>
      <c r="C49" s="39"/>
      <c r="D49" s="39"/>
      <c r="E49" s="39"/>
      <c r="F49" s="39"/>
      <c r="G49" s="38"/>
    </row>
    <row r="50" spans="1:23" ht="34.700000000000003" customHeight="1" x14ac:dyDescent="0.25">
      <c r="A50" s="230" t="s">
        <v>15</v>
      </c>
      <c r="B50" s="230"/>
      <c r="C50" s="230"/>
      <c r="D50" s="230"/>
      <c r="E50" s="230"/>
      <c r="F50" s="230"/>
      <c r="G50" s="230"/>
    </row>
    <row r="51" spans="1:23" ht="21" x14ac:dyDescent="0.35">
      <c r="B51" s="40"/>
      <c r="C51" s="40"/>
      <c r="D51" s="40"/>
      <c r="E51" s="40"/>
      <c r="F51" s="40"/>
      <c r="G51" s="38"/>
    </row>
    <row r="52" spans="1:23" ht="22.15" customHeight="1" x14ac:dyDescent="0.35">
      <c r="B52" s="233" t="str">
        <f>'PARÃMETROS - NÃO MEXER !'!B5</f>
        <v>Grupo 2 - Atividades de Pesquisa e Produção Intelectual</v>
      </c>
      <c r="C52" s="233"/>
      <c r="D52" s="233"/>
      <c r="E52" s="233"/>
      <c r="F52" s="233"/>
      <c r="G52" s="41"/>
    </row>
    <row r="53" spans="1:23" ht="13.9" customHeight="1" x14ac:dyDescent="0.25">
      <c r="B53" s="234" t="s">
        <v>16</v>
      </c>
      <c r="C53" s="234"/>
      <c r="D53" s="42">
        <f>C3</f>
        <v>0</v>
      </c>
      <c r="E53" s="42">
        <f>D53-1</f>
        <v>-1</v>
      </c>
      <c r="F53" s="42">
        <f>E53-1</f>
        <v>-2</v>
      </c>
      <c r="G53" s="43" t="s">
        <v>17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s="1" customFormat="1" ht="13.9" customHeight="1" x14ac:dyDescent="0.25">
      <c r="B54" s="235" t="s">
        <v>18</v>
      </c>
      <c r="C54" s="235"/>
      <c r="D54" s="42" t="s">
        <v>19</v>
      </c>
      <c r="E54" s="42" t="s">
        <v>19</v>
      </c>
      <c r="F54" s="42" t="s">
        <v>19</v>
      </c>
      <c r="G54" s="44"/>
    </row>
    <row r="55" spans="1:23" x14ac:dyDescent="0.25">
      <c r="A55" s="45">
        <v>1</v>
      </c>
      <c r="B55" s="46" t="s">
        <v>49</v>
      </c>
      <c r="C55" s="47" t="s">
        <v>50</v>
      </c>
      <c r="D55" s="33"/>
      <c r="E55" s="33"/>
      <c r="F55" s="33"/>
      <c r="G55" s="48">
        <f t="shared" ref="G55:G80" si="2">SUM(D55:F55)</f>
        <v>0</v>
      </c>
    </row>
    <row r="56" spans="1:23" ht="23.45" customHeight="1" x14ac:dyDescent="0.25">
      <c r="A56" s="45">
        <f t="shared" ref="A56:A80" si="3">A55+1</f>
        <v>2</v>
      </c>
      <c r="B56" s="49" t="s">
        <v>51</v>
      </c>
      <c r="C56" s="47" t="s">
        <v>52</v>
      </c>
      <c r="D56" s="33"/>
      <c r="E56" s="33"/>
      <c r="F56" s="33"/>
      <c r="G56" s="48">
        <f t="shared" si="2"/>
        <v>0</v>
      </c>
    </row>
    <row r="57" spans="1:23" x14ac:dyDescent="0.25">
      <c r="A57" s="45">
        <f t="shared" si="3"/>
        <v>3</v>
      </c>
      <c r="B57" s="49" t="s">
        <v>53</v>
      </c>
      <c r="C57" s="47" t="s">
        <v>50</v>
      </c>
      <c r="D57" s="33"/>
      <c r="E57" s="33"/>
      <c r="F57" s="33"/>
      <c r="G57" s="48">
        <f t="shared" si="2"/>
        <v>0</v>
      </c>
    </row>
    <row r="58" spans="1:23" ht="39" customHeight="1" x14ac:dyDescent="0.25">
      <c r="A58" s="45">
        <f t="shared" si="3"/>
        <v>4</v>
      </c>
      <c r="B58" s="49" t="s">
        <v>54</v>
      </c>
      <c r="C58" s="47" t="s">
        <v>55</v>
      </c>
      <c r="D58" s="33"/>
      <c r="E58" s="33"/>
      <c r="F58" s="33"/>
      <c r="G58" s="34">
        <f t="shared" si="2"/>
        <v>0</v>
      </c>
    </row>
    <row r="59" spans="1:23" x14ac:dyDescent="0.25">
      <c r="A59" s="45">
        <f t="shared" si="3"/>
        <v>5</v>
      </c>
      <c r="B59" s="49" t="s">
        <v>56</v>
      </c>
      <c r="C59" s="47" t="s">
        <v>55</v>
      </c>
      <c r="D59" s="33"/>
      <c r="E59" s="33"/>
      <c r="F59" s="33"/>
      <c r="G59" s="48">
        <f t="shared" si="2"/>
        <v>0</v>
      </c>
    </row>
    <row r="60" spans="1:23" ht="25.5" x14ac:dyDescent="0.25">
      <c r="A60" s="45">
        <f t="shared" si="3"/>
        <v>6</v>
      </c>
      <c r="B60" s="49" t="s">
        <v>57</v>
      </c>
      <c r="C60" s="47" t="s">
        <v>58</v>
      </c>
      <c r="D60" s="33"/>
      <c r="E60" s="33"/>
      <c r="F60" s="33"/>
      <c r="G60" s="48">
        <f t="shared" si="2"/>
        <v>0</v>
      </c>
    </row>
    <row r="61" spans="1:23" x14ac:dyDescent="0.25">
      <c r="A61" s="45">
        <f t="shared" si="3"/>
        <v>7</v>
      </c>
      <c r="B61" s="49" t="s">
        <v>59</v>
      </c>
      <c r="C61" s="47" t="s">
        <v>60</v>
      </c>
      <c r="D61" s="33"/>
      <c r="E61" s="33"/>
      <c r="F61" s="33"/>
      <c r="G61" s="48">
        <f t="shared" si="2"/>
        <v>0</v>
      </c>
    </row>
    <row r="62" spans="1:23" ht="25.5" x14ac:dyDescent="0.25">
      <c r="A62" s="45">
        <f t="shared" si="3"/>
        <v>8</v>
      </c>
      <c r="B62" s="49" t="s">
        <v>61</v>
      </c>
      <c r="C62" s="47" t="s">
        <v>58</v>
      </c>
      <c r="D62" s="33"/>
      <c r="E62" s="33"/>
      <c r="F62" s="33"/>
      <c r="G62" s="48">
        <f t="shared" si="2"/>
        <v>0</v>
      </c>
    </row>
    <row r="63" spans="1:23" ht="26.25" x14ac:dyDescent="0.25">
      <c r="A63" s="45">
        <f t="shared" si="3"/>
        <v>9</v>
      </c>
      <c r="B63" s="50" t="s">
        <v>62</v>
      </c>
      <c r="C63" s="47" t="s">
        <v>63</v>
      </c>
      <c r="D63" s="33"/>
      <c r="E63" s="33"/>
      <c r="F63" s="33"/>
      <c r="G63" s="48">
        <f t="shared" si="2"/>
        <v>0</v>
      </c>
    </row>
    <row r="64" spans="1:23" ht="26.25" x14ac:dyDescent="0.25">
      <c r="A64" s="45">
        <f t="shared" si="3"/>
        <v>10</v>
      </c>
      <c r="B64" s="50" t="s">
        <v>64</v>
      </c>
      <c r="C64" s="47" t="s">
        <v>58</v>
      </c>
      <c r="D64" s="33"/>
      <c r="E64" s="33"/>
      <c r="F64" s="33"/>
      <c r="G64" s="48">
        <f t="shared" si="2"/>
        <v>0</v>
      </c>
    </row>
    <row r="65" spans="1:7" ht="25.5" x14ac:dyDescent="0.25">
      <c r="A65" s="45">
        <f t="shared" si="3"/>
        <v>11</v>
      </c>
      <c r="B65" s="49" t="s">
        <v>65</v>
      </c>
      <c r="C65" s="47" t="s">
        <v>66</v>
      </c>
      <c r="D65" s="33"/>
      <c r="E65" s="33"/>
      <c r="F65" s="33"/>
      <c r="G65" s="48">
        <f t="shared" si="2"/>
        <v>0</v>
      </c>
    </row>
    <row r="66" spans="1:7" ht="25.5" x14ac:dyDescent="0.25">
      <c r="A66" s="45">
        <f t="shared" si="3"/>
        <v>12</v>
      </c>
      <c r="B66" s="49" t="s">
        <v>67</v>
      </c>
      <c r="C66" s="47" t="s">
        <v>68</v>
      </c>
      <c r="D66" s="33"/>
      <c r="E66" s="33"/>
      <c r="F66" s="33"/>
      <c r="G66" s="48">
        <f t="shared" si="2"/>
        <v>0</v>
      </c>
    </row>
    <row r="67" spans="1:7" ht="26.25" x14ac:dyDescent="0.25">
      <c r="A67" s="45">
        <f t="shared" si="3"/>
        <v>13</v>
      </c>
      <c r="B67" s="50" t="s">
        <v>69</v>
      </c>
      <c r="C67" s="47" t="s">
        <v>70</v>
      </c>
      <c r="D67" s="33"/>
      <c r="E67" s="33"/>
      <c r="F67" s="33"/>
      <c r="G67" s="48">
        <f t="shared" si="2"/>
        <v>0</v>
      </c>
    </row>
    <row r="68" spans="1:7" ht="26.25" x14ac:dyDescent="0.25">
      <c r="A68" s="45">
        <f t="shared" si="3"/>
        <v>14</v>
      </c>
      <c r="B68" s="50" t="s">
        <v>71</v>
      </c>
      <c r="C68" s="47" t="s">
        <v>72</v>
      </c>
      <c r="D68" s="33"/>
      <c r="E68" s="33"/>
      <c r="F68" s="33"/>
      <c r="G68" s="48">
        <f t="shared" si="2"/>
        <v>0</v>
      </c>
    </row>
    <row r="69" spans="1:7" ht="21.95" customHeight="1" x14ac:dyDescent="0.25">
      <c r="A69" s="45">
        <f t="shared" si="3"/>
        <v>15</v>
      </c>
      <c r="B69" s="50" t="s">
        <v>73</v>
      </c>
      <c r="C69" s="47" t="s">
        <v>74</v>
      </c>
      <c r="D69" s="33"/>
      <c r="E69" s="33"/>
      <c r="F69" s="33"/>
      <c r="G69" s="48">
        <f t="shared" si="2"/>
        <v>0</v>
      </c>
    </row>
    <row r="70" spans="1:7" ht="26.25" x14ac:dyDescent="0.25">
      <c r="A70" s="45">
        <f t="shared" si="3"/>
        <v>16</v>
      </c>
      <c r="B70" s="50" t="s">
        <v>75</v>
      </c>
      <c r="C70" s="47" t="s">
        <v>76</v>
      </c>
      <c r="D70" s="33"/>
      <c r="E70" s="33"/>
      <c r="F70" s="33"/>
      <c r="G70" s="48">
        <f t="shared" si="2"/>
        <v>0</v>
      </c>
    </row>
    <row r="71" spans="1:7" ht="26.25" x14ac:dyDescent="0.25">
      <c r="A71" s="45">
        <f t="shared" si="3"/>
        <v>17</v>
      </c>
      <c r="B71" s="50" t="s">
        <v>77</v>
      </c>
      <c r="C71" s="47" t="s">
        <v>76</v>
      </c>
      <c r="D71" s="33"/>
      <c r="E71" s="33"/>
      <c r="F71" s="33"/>
      <c r="G71" s="48">
        <f t="shared" si="2"/>
        <v>0</v>
      </c>
    </row>
    <row r="72" spans="1:7" x14ac:dyDescent="0.25">
      <c r="A72" s="45">
        <f t="shared" si="3"/>
        <v>18</v>
      </c>
      <c r="B72" s="50" t="s">
        <v>78</v>
      </c>
      <c r="C72" s="47" t="s">
        <v>79</v>
      </c>
      <c r="D72" s="33"/>
      <c r="E72" s="33"/>
      <c r="F72" s="33"/>
      <c r="G72" s="48">
        <f t="shared" si="2"/>
        <v>0</v>
      </c>
    </row>
    <row r="73" spans="1:7" x14ac:dyDescent="0.25">
      <c r="A73" s="45">
        <f t="shared" si="3"/>
        <v>19</v>
      </c>
      <c r="B73" s="50" t="s">
        <v>80</v>
      </c>
      <c r="C73" s="47" t="s">
        <v>81</v>
      </c>
      <c r="D73" s="33"/>
      <c r="E73" s="33"/>
      <c r="F73" s="33"/>
      <c r="G73" s="48">
        <f t="shared" si="2"/>
        <v>0</v>
      </c>
    </row>
    <row r="74" spans="1:7" x14ac:dyDescent="0.25">
      <c r="A74" s="45">
        <f t="shared" si="3"/>
        <v>20</v>
      </c>
      <c r="B74" s="50" t="s">
        <v>82</v>
      </c>
      <c r="C74" s="47" t="s">
        <v>81</v>
      </c>
      <c r="D74" s="33"/>
      <c r="E74" s="33"/>
      <c r="F74" s="33"/>
      <c r="G74" s="48">
        <f t="shared" si="2"/>
        <v>0</v>
      </c>
    </row>
    <row r="75" spans="1:7" x14ac:dyDescent="0.25">
      <c r="A75" s="45">
        <f t="shared" si="3"/>
        <v>21</v>
      </c>
      <c r="B75" s="50" t="s">
        <v>83</v>
      </c>
      <c r="C75" s="47" t="s">
        <v>81</v>
      </c>
      <c r="D75" s="33"/>
      <c r="E75" s="33"/>
      <c r="F75" s="33"/>
      <c r="G75" s="48">
        <f t="shared" si="2"/>
        <v>0</v>
      </c>
    </row>
    <row r="76" spans="1:7" x14ac:dyDescent="0.25">
      <c r="A76" s="45">
        <f t="shared" si="3"/>
        <v>22</v>
      </c>
      <c r="B76" s="50" t="s">
        <v>84</v>
      </c>
      <c r="C76" s="47" t="s">
        <v>85</v>
      </c>
      <c r="D76" s="33"/>
      <c r="E76" s="33"/>
      <c r="F76" s="33"/>
      <c r="G76" s="48">
        <f t="shared" si="2"/>
        <v>0</v>
      </c>
    </row>
    <row r="77" spans="1:7" x14ac:dyDescent="0.25">
      <c r="A77" s="45">
        <f t="shared" si="3"/>
        <v>23</v>
      </c>
      <c r="B77" s="50" t="s">
        <v>86</v>
      </c>
      <c r="C77" s="47" t="s">
        <v>85</v>
      </c>
      <c r="D77" s="33"/>
      <c r="E77" s="33"/>
      <c r="F77" s="33"/>
      <c r="G77" s="48">
        <f t="shared" si="2"/>
        <v>0</v>
      </c>
    </row>
    <row r="78" spans="1:7" x14ac:dyDescent="0.25">
      <c r="A78" s="45">
        <f t="shared" si="3"/>
        <v>24</v>
      </c>
      <c r="B78" s="50" t="s">
        <v>87</v>
      </c>
      <c r="C78" s="47" t="s">
        <v>85</v>
      </c>
      <c r="D78" s="33"/>
      <c r="E78" s="33"/>
      <c r="F78" s="33"/>
      <c r="G78" s="48">
        <f t="shared" si="2"/>
        <v>0</v>
      </c>
    </row>
    <row r="79" spans="1:7" x14ac:dyDescent="0.25">
      <c r="A79" s="45">
        <f t="shared" si="3"/>
        <v>25</v>
      </c>
      <c r="B79" s="50" t="s">
        <v>88</v>
      </c>
      <c r="C79" s="47" t="s">
        <v>89</v>
      </c>
      <c r="D79" s="33"/>
      <c r="E79" s="33"/>
      <c r="F79" s="33"/>
      <c r="G79" s="48">
        <f t="shared" si="2"/>
        <v>0</v>
      </c>
    </row>
    <row r="80" spans="1:7" ht="26.25" x14ac:dyDescent="0.25">
      <c r="A80" s="45">
        <f t="shared" si="3"/>
        <v>26</v>
      </c>
      <c r="B80" s="50" t="s">
        <v>90</v>
      </c>
      <c r="C80" s="47" t="s">
        <v>91</v>
      </c>
      <c r="D80" s="33"/>
      <c r="E80" s="33"/>
      <c r="F80" s="33"/>
      <c r="G80" s="48">
        <f t="shared" si="2"/>
        <v>0</v>
      </c>
    </row>
    <row r="81" spans="1:7" ht="13.9" customHeight="1" x14ac:dyDescent="0.25">
      <c r="B81" s="236"/>
      <c r="C81" s="236"/>
      <c r="D81" s="39"/>
      <c r="E81" s="39"/>
      <c r="F81" s="39"/>
      <c r="G81" s="38"/>
    </row>
    <row r="82" spans="1:7" x14ac:dyDescent="0.25">
      <c r="B82" s="36"/>
      <c r="C82" s="36"/>
      <c r="D82" s="37"/>
      <c r="E82" s="37"/>
      <c r="F82" s="37"/>
      <c r="G82" s="38"/>
    </row>
    <row r="83" spans="1:7" x14ac:dyDescent="0.25">
      <c r="B83" s="39"/>
      <c r="C83" s="39"/>
      <c r="D83" s="39"/>
      <c r="E83" s="39"/>
      <c r="F83" s="39"/>
      <c r="G83" s="38"/>
    </row>
    <row r="84" spans="1:7" ht="36.950000000000003" customHeight="1" x14ac:dyDescent="0.25">
      <c r="A84" s="230" t="s">
        <v>15</v>
      </c>
      <c r="B84" s="230"/>
      <c r="C84" s="230"/>
      <c r="D84" s="230"/>
      <c r="E84" s="230"/>
      <c r="F84" s="230"/>
      <c r="G84" s="230"/>
    </row>
    <row r="85" spans="1:7" ht="18.75" x14ac:dyDescent="0.3">
      <c r="B85" s="52"/>
      <c r="C85" s="52"/>
      <c r="D85" s="52"/>
      <c r="E85" s="52"/>
      <c r="F85" s="52"/>
      <c r="G85" s="38"/>
    </row>
    <row r="86" spans="1:7" ht="22.15" customHeight="1" x14ac:dyDescent="0.35">
      <c r="B86" s="237" t="str">
        <f>'PARÃMETROS - NÃO MEXER !'!B6</f>
        <v>Grupo 3 - Atividades de Extensão</v>
      </c>
      <c r="C86" s="237"/>
      <c r="D86" s="237"/>
      <c r="E86" s="237"/>
      <c r="F86" s="237"/>
      <c r="G86" s="53"/>
    </row>
    <row r="87" spans="1:7" ht="13.9" customHeight="1" x14ac:dyDescent="0.25">
      <c r="B87" s="238" t="s">
        <v>16</v>
      </c>
      <c r="C87" s="238"/>
      <c r="D87" s="54">
        <f>C3</f>
        <v>0</v>
      </c>
      <c r="E87" s="54">
        <f>D87-1</f>
        <v>-1</v>
      </c>
      <c r="F87" s="54">
        <f>E87-1</f>
        <v>-2</v>
      </c>
      <c r="G87" s="55" t="s">
        <v>17</v>
      </c>
    </row>
    <row r="88" spans="1:7" ht="13.9" customHeight="1" x14ac:dyDescent="0.25">
      <c r="B88" s="229" t="s">
        <v>18</v>
      </c>
      <c r="C88" s="229"/>
      <c r="D88" s="56" t="s">
        <v>19</v>
      </c>
      <c r="E88" s="56" t="s">
        <v>19</v>
      </c>
      <c r="F88" s="56" t="s">
        <v>19</v>
      </c>
      <c r="G88" s="57"/>
    </row>
    <row r="89" spans="1:7" ht="38.25" x14ac:dyDescent="0.25">
      <c r="A89" s="58">
        <v>1</v>
      </c>
      <c r="B89" s="59" t="s">
        <v>92</v>
      </c>
      <c r="C89" s="60" t="s">
        <v>93</v>
      </c>
      <c r="D89" s="33"/>
      <c r="E89" s="33"/>
      <c r="F89" s="33"/>
      <c r="G89" s="34">
        <f t="shared" ref="G89:G111" si="4">SUM(D89:F89)</f>
        <v>0</v>
      </c>
    </row>
    <row r="90" spans="1:7" ht="38.25" x14ac:dyDescent="0.25">
      <c r="A90" s="58">
        <f t="shared" ref="A90:A111" si="5">A89+1</f>
        <v>2</v>
      </c>
      <c r="B90" s="59" t="s">
        <v>94</v>
      </c>
      <c r="C90" s="60" t="s">
        <v>93</v>
      </c>
      <c r="D90" s="33"/>
      <c r="E90" s="33"/>
      <c r="F90" s="33"/>
      <c r="G90" s="34">
        <f t="shared" si="4"/>
        <v>0</v>
      </c>
    </row>
    <row r="91" spans="1:7" ht="38.25" x14ac:dyDescent="0.25">
      <c r="A91" s="58">
        <f t="shared" si="5"/>
        <v>3</v>
      </c>
      <c r="B91" s="59" t="s">
        <v>95</v>
      </c>
      <c r="C91" s="60" t="s">
        <v>96</v>
      </c>
      <c r="D91" s="33"/>
      <c r="E91" s="33"/>
      <c r="F91" s="33"/>
      <c r="G91" s="34">
        <f t="shared" si="4"/>
        <v>0</v>
      </c>
    </row>
    <row r="92" spans="1:7" ht="38.25" x14ac:dyDescent="0.25">
      <c r="A92" s="58">
        <f t="shared" si="5"/>
        <v>4</v>
      </c>
      <c r="B92" s="59" t="s">
        <v>97</v>
      </c>
      <c r="C92" s="60" t="s">
        <v>21</v>
      </c>
      <c r="D92" s="33"/>
      <c r="E92" s="33"/>
      <c r="F92" s="33"/>
      <c r="G92" s="34">
        <f t="shared" si="4"/>
        <v>0</v>
      </c>
    </row>
    <row r="93" spans="1:7" ht="38.25" x14ac:dyDescent="0.25">
      <c r="A93" s="58">
        <f t="shared" si="5"/>
        <v>5</v>
      </c>
      <c r="B93" s="59" t="s">
        <v>98</v>
      </c>
      <c r="C93" s="60" t="s">
        <v>30</v>
      </c>
      <c r="D93" s="33"/>
      <c r="E93" s="33"/>
      <c r="F93" s="33"/>
      <c r="G93" s="34">
        <f t="shared" si="4"/>
        <v>0</v>
      </c>
    </row>
    <row r="94" spans="1:7" x14ac:dyDescent="0.25">
      <c r="A94" s="58">
        <f t="shared" si="5"/>
        <v>6</v>
      </c>
      <c r="B94" s="59" t="s">
        <v>99</v>
      </c>
      <c r="C94" s="60" t="s">
        <v>100</v>
      </c>
      <c r="D94" s="33"/>
      <c r="E94" s="33"/>
      <c r="F94" s="33"/>
      <c r="G94" s="34">
        <f t="shared" si="4"/>
        <v>0</v>
      </c>
    </row>
    <row r="95" spans="1:7" ht="38.25" x14ac:dyDescent="0.25">
      <c r="A95" s="58">
        <f t="shared" si="5"/>
        <v>7</v>
      </c>
      <c r="B95" s="59" t="s">
        <v>101</v>
      </c>
      <c r="C95" s="60" t="s">
        <v>102</v>
      </c>
      <c r="D95" s="33"/>
      <c r="E95" s="33"/>
      <c r="F95" s="33"/>
      <c r="G95" s="34">
        <f t="shared" si="4"/>
        <v>0</v>
      </c>
    </row>
    <row r="96" spans="1:7" x14ac:dyDescent="0.25">
      <c r="A96" s="58">
        <f t="shared" si="5"/>
        <v>8</v>
      </c>
      <c r="B96" s="59" t="s">
        <v>103</v>
      </c>
      <c r="C96" s="60" t="s">
        <v>104</v>
      </c>
      <c r="D96" s="33"/>
      <c r="E96" s="33"/>
      <c r="F96" s="33"/>
      <c r="G96" s="34">
        <f t="shared" si="4"/>
        <v>0</v>
      </c>
    </row>
    <row r="97" spans="1:7" ht="25.5" x14ac:dyDescent="0.25">
      <c r="A97" s="58">
        <f t="shared" si="5"/>
        <v>9</v>
      </c>
      <c r="B97" s="59" t="s">
        <v>105</v>
      </c>
      <c r="C97" s="60" t="s">
        <v>102</v>
      </c>
      <c r="D97" s="33"/>
      <c r="E97" s="33"/>
      <c r="F97" s="33"/>
      <c r="G97" s="34">
        <f t="shared" si="4"/>
        <v>0</v>
      </c>
    </row>
    <row r="98" spans="1:7" ht="38.25" x14ac:dyDescent="0.25">
      <c r="A98" s="58">
        <f t="shared" si="5"/>
        <v>10</v>
      </c>
      <c r="B98" s="59" t="s">
        <v>106</v>
      </c>
      <c r="C98" s="60" t="s">
        <v>104</v>
      </c>
      <c r="D98" s="33"/>
      <c r="E98" s="33"/>
      <c r="F98" s="33"/>
      <c r="G98" s="34">
        <f t="shared" si="4"/>
        <v>0</v>
      </c>
    </row>
    <row r="99" spans="1:7" ht="27" customHeight="1" x14ac:dyDescent="0.25">
      <c r="A99" s="58">
        <f t="shared" si="5"/>
        <v>11</v>
      </c>
      <c r="B99" s="59" t="s">
        <v>107</v>
      </c>
      <c r="C99" s="60" t="s">
        <v>104</v>
      </c>
      <c r="D99" s="33"/>
      <c r="E99" s="33"/>
      <c r="F99" s="33"/>
      <c r="G99" s="34">
        <f t="shared" si="4"/>
        <v>0</v>
      </c>
    </row>
    <row r="100" spans="1:7" ht="27" customHeight="1" x14ac:dyDescent="0.25">
      <c r="A100" s="58">
        <f t="shared" si="5"/>
        <v>12</v>
      </c>
      <c r="B100" s="59" t="s">
        <v>108</v>
      </c>
      <c r="C100" s="60" t="s">
        <v>102</v>
      </c>
      <c r="D100" s="33"/>
      <c r="E100" s="33"/>
      <c r="F100" s="33"/>
      <c r="G100" s="34">
        <f t="shared" si="4"/>
        <v>0</v>
      </c>
    </row>
    <row r="101" spans="1:7" ht="27" customHeight="1" x14ac:dyDescent="0.25">
      <c r="A101" s="58">
        <f t="shared" si="5"/>
        <v>13</v>
      </c>
      <c r="B101" s="59" t="s">
        <v>109</v>
      </c>
      <c r="C101" s="60" t="s">
        <v>110</v>
      </c>
      <c r="D101" s="33"/>
      <c r="E101" s="33"/>
      <c r="F101" s="33"/>
      <c r="G101" s="34">
        <f t="shared" si="4"/>
        <v>0</v>
      </c>
    </row>
    <row r="102" spans="1:7" ht="27" customHeight="1" x14ac:dyDescent="0.25">
      <c r="A102" s="58">
        <f t="shared" si="5"/>
        <v>14</v>
      </c>
      <c r="B102" s="59" t="s">
        <v>111</v>
      </c>
      <c r="C102" s="60" t="s">
        <v>112</v>
      </c>
      <c r="D102" s="33"/>
      <c r="E102" s="33"/>
      <c r="F102" s="33"/>
      <c r="G102" s="34">
        <f t="shared" si="4"/>
        <v>0</v>
      </c>
    </row>
    <row r="103" spans="1:7" ht="27" customHeight="1" x14ac:dyDescent="0.25">
      <c r="A103" s="58">
        <f t="shared" si="5"/>
        <v>15</v>
      </c>
      <c r="B103" s="59" t="s">
        <v>113</v>
      </c>
      <c r="C103" s="60" t="s">
        <v>104</v>
      </c>
      <c r="D103" s="33"/>
      <c r="E103" s="33"/>
      <c r="F103" s="33"/>
      <c r="G103" s="34">
        <f t="shared" si="4"/>
        <v>0</v>
      </c>
    </row>
    <row r="104" spans="1:7" ht="25.5" x14ac:dyDescent="0.25">
      <c r="A104" s="58">
        <f t="shared" si="5"/>
        <v>16</v>
      </c>
      <c r="B104" s="59" t="s">
        <v>114</v>
      </c>
      <c r="C104" s="60" t="s">
        <v>102</v>
      </c>
      <c r="D104" s="33"/>
      <c r="E104" s="33"/>
      <c r="F104" s="33"/>
      <c r="G104" s="34">
        <f t="shared" si="4"/>
        <v>0</v>
      </c>
    </row>
    <row r="105" spans="1:7" x14ac:dyDescent="0.25">
      <c r="A105" s="58">
        <f t="shared" si="5"/>
        <v>17</v>
      </c>
      <c r="B105" s="59" t="s">
        <v>115</v>
      </c>
      <c r="C105" s="60" t="s">
        <v>102</v>
      </c>
      <c r="D105" s="33"/>
      <c r="E105" s="33"/>
      <c r="F105" s="33"/>
      <c r="G105" s="34">
        <f t="shared" si="4"/>
        <v>0</v>
      </c>
    </row>
    <row r="106" spans="1:7" ht="38.25" x14ac:dyDescent="0.25">
      <c r="A106" s="58">
        <f t="shared" si="5"/>
        <v>18</v>
      </c>
      <c r="B106" s="59" t="s">
        <v>116</v>
      </c>
      <c r="C106" s="60" t="s">
        <v>102</v>
      </c>
      <c r="D106" s="33"/>
      <c r="E106" s="33"/>
      <c r="F106" s="33"/>
      <c r="G106" s="34">
        <f t="shared" si="4"/>
        <v>0</v>
      </c>
    </row>
    <row r="107" spans="1:7" ht="38.25" x14ac:dyDescent="0.25">
      <c r="A107" s="58">
        <f t="shared" si="5"/>
        <v>19</v>
      </c>
      <c r="B107" s="59" t="s">
        <v>117</v>
      </c>
      <c r="C107" s="60" t="s">
        <v>118</v>
      </c>
      <c r="D107" s="33"/>
      <c r="E107" s="33"/>
      <c r="F107" s="33"/>
      <c r="G107" s="34">
        <f t="shared" si="4"/>
        <v>0</v>
      </c>
    </row>
    <row r="108" spans="1:7" x14ac:dyDescent="0.25">
      <c r="A108" s="58">
        <f t="shared" si="5"/>
        <v>20</v>
      </c>
      <c r="B108" s="59" t="s">
        <v>119</v>
      </c>
      <c r="C108" s="60" t="s">
        <v>120</v>
      </c>
      <c r="D108" s="33"/>
      <c r="E108" s="33"/>
      <c r="F108" s="33"/>
      <c r="G108" s="34">
        <f t="shared" si="4"/>
        <v>0</v>
      </c>
    </row>
    <row r="109" spans="1:7" ht="25.5" x14ac:dyDescent="0.25">
      <c r="A109" s="58">
        <f t="shared" si="5"/>
        <v>21</v>
      </c>
      <c r="B109" s="59" t="s">
        <v>121</v>
      </c>
      <c r="C109" s="60" t="s">
        <v>120</v>
      </c>
      <c r="D109" s="33"/>
      <c r="E109" s="33"/>
      <c r="F109" s="33"/>
      <c r="G109" s="34">
        <f t="shared" si="4"/>
        <v>0</v>
      </c>
    </row>
    <row r="110" spans="1:7" x14ac:dyDescent="0.25">
      <c r="A110" s="58">
        <f t="shared" si="5"/>
        <v>22</v>
      </c>
      <c r="B110" s="59" t="s">
        <v>122</v>
      </c>
      <c r="C110" s="60" t="s">
        <v>102</v>
      </c>
      <c r="D110" s="33"/>
      <c r="E110" s="33"/>
      <c r="F110" s="33"/>
      <c r="G110" s="34">
        <f t="shared" si="4"/>
        <v>0</v>
      </c>
    </row>
    <row r="111" spans="1:7" ht="25.5" x14ac:dyDescent="0.25">
      <c r="A111" s="58">
        <f t="shared" si="5"/>
        <v>23</v>
      </c>
      <c r="B111" s="59" t="s">
        <v>123</v>
      </c>
      <c r="C111" s="60" t="s">
        <v>120</v>
      </c>
      <c r="D111" s="33"/>
      <c r="E111" s="33"/>
      <c r="F111" s="33"/>
      <c r="G111" s="34">
        <f t="shared" si="4"/>
        <v>0</v>
      </c>
    </row>
    <row r="112" spans="1:7" x14ac:dyDescent="0.25">
      <c r="B112" s="39"/>
      <c r="C112" s="39"/>
      <c r="D112" s="39"/>
      <c r="E112" s="39"/>
      <c r="F112" s="39"/>
      <c r="G112" s="38"/>
    </row>
    <row r="113" spans="1:23" x14ac:dyDescent="0.25">
      <c r="B113" s="36"/>
      <c r="C113" s="36"/>
      <c r="D113" s="37"/>
      <c r="E113" s="37"/>
      <c r="F113" s="37"/>
      <c r="G113" s="38"/>
    </row>
    <row r="114" spans="1:23" x14ac:dyDescent="0.25">
      <c r="B114" s="39"/>
      <c r="C114" s="39"/>
      <c r="D114" s="39"/>
      <c r="E114" s="39"/>
      <c r="F114" s="39"/>
      <c r="G114" s="38"/>
    </row>
    <row r="115" spans="1:23" ht="33.75" customHeight="1" x14ac:dyDescent="0.25">
      <c r="A115" s="230" t="s">
        <v>15</v>
      </c>
      <c r="B115" s="230"/>
      <c r="C115" s="230"/>
      <c r="D115" s="230"/>
      <c r="E115" s="230"/>
      <c r="F115" s="230"/>
      <c r="G115" s="230"/>
    </row>
    <row r="116" spans="1:23" ht="21" x14ac:dyDescent="0.35">
      <c r="B116" s="61"/>
      <c r="C116" s="40"/>
      <c r="D116" s="40"/>
      <c r="E116" s="40"/>
      <c r="F116" s="40"/>
      <c r="G116" s="38"/>
    </row>
    <row r="117" spans="1:23" ht="22.15" customHeight="1" x14ac:dyDescent="0.35">
      <c r="B117" s="242" t="str">
        <f>'PARÃMETROS - NÃO MEXER !'!B7</f>
        <v>Grupo 4 - Atividades de Gestão e Representação</v>
      </c>
      <c r="C117" s="242"/>
      <c r="D117" s="242"/>
      <c r="E117" s="242"/>
      <c r="F117" s="242"/>
      <c r="G117" s="62"/>
    </row>
    <row r="118" spans="1:23" ht="13.9" customHeight="1" x14ac:dyDescent="0.25">
      <c r="B118" s="243" t="s">
        <v>16</v>
      </c>
      <c r="C118" s="243"/>
      <c r="D118" s="63">
        <f>C3</f>
        <v>0</v>
      </c>
      <c r="E118" s="63">
        <f>D118-1</f>
        <v>-1</v>
      </c>
      <c r="F118" s="63">
        <f>E118-1</f>
        <v>-2</v>
      </c>
      <c r="G118" s="64" t="s">
        <v>17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s="1" customFormat="1" ht="13.9" customHeight="1" x14ac:dyDescent="0.25">
      <c r="B119" s="244" t="s">
        <v>18</v>
      </c>
      <c r="C119" s="244"/>
      <c r="D119" s="63" t="s">
        <v>19</v>
      </c>
      <c r="E119" s="63" t="s">
        <v>19</v>
      </c>
      <c r="F119" s="63" t="s">
        <v>19</v>
      </c>
      <c r="G119" s="65"/>
    </row>
    <row r="120" spans="1:23" x14ac:dyDescent="0.25">
      <c r="A120" s="66">
        <v>1</v>
      </c>
      <c r="B120" s="67" t="s">
        <v>124</v>
      </c>
      <c r="C120" s="68" t="s">
        <v>125</v>
      </c>
      <c r="D120" s="33"/>
      <c r="E120" s="33"/>
      <c r="F120" s="33"/>
      <c r="G120" s="69">
        <f t="shared" ref="G120:G140" si="6">SUM(D120:F120)</f>
        <v>0</v>
      </c>
    </row>
    <row r="121" spans="1:23" x14ac:dyDescent="0.25">
      <c r="A121" s="66">
        <f t="shared" ref="A121:A140" si="7">A120+1</f>
        <v>2</v>
      </c>
      <c r="B121" s="67" t="s">
        <v>126</v>
      </c>
      <c r="C121" s="68" t="s">
        <v>125</v>
      </c>
      <c r="D121" s="33"/>
      <c r="E121" s="33"/>
      <c r="F121" s="33"/>
      <c r="G121" s="69">
        <f t="shared" si="6"/>
        <v>0</v>
      </c>
    </row>
    <row r="122" spans="1:23" x14ac:dyDescent="0.25">
      <c r="A122" s="66">
        <f t="shared" si="7"/>
        <v>3</v>
      </c>
      <c r="B122" s="67" t="s">
        <v>127</v>
      </c>
      <c r="C122" s="68" t="s">
        <v>125</v>
      </c>
      <c r="D122" s="33"/>
      <c r="E122" s="33"/>
      <c r="F122" s="33"/>
      <c r="G122" s="69">
        <f t="shared" si="6"/>
        <v>0</v>
      </c>
    </row>
    <row r="123" spans="1:23" x14ac:dyDescent="0.25">
      <c r="A123" s="66">
        <f t="shared" si="7"/>
        <v>4</v>
      </c>
      <c r="B123" s="67" t="s">
        <v>128</v>
      </c>
      <c r="C123" s="68" t="s">
        <v>125</v>
      </c>
      <c r="D123" s="33"/>
      <c r="E123" s="33"/>
      <c r="F123" s="33"/>
      <c r="G123" s="69">
        <f t="shared" si="6"/>
        <v>0</v>
      </c>
    </row>
    <row r="124" spans="1:23" x14ac:dyDescent="0.25">
      <c r="A124" s="66">
        <f t="shared" si="7"/>
        <v>5</v>
      </c>
      <c r="B124" s="67" t="s">
        <v>129</v>
      </c>
      <c r="C124" s="68" t="s">
        <v>125</v>
      </c>
      <c r="D124" s="33"/>
      <c r="E124" s="33"/>
      <c r="F124" s="33"/>
      <c r="G124" s="69">
        <f t="shared" si="6"/>
        <v>0</v>
      </c>
    </row>
    <row r="125" spans="1:23" x14ac:dyDescent="0.25">
      <c r="A125" s="66">
        <f t="shared" si="7"/>
        <v>6</v>
      </c>
      <c r="B125" s="67" t="s">
        <v>130</v>
      </c>
      <c r="C125" s="68" t="s">
        <v>125</v>
      </c>
      <c r="D125" s="33"/>
      <c r="E125" s="33"/>
      <c r="F125" s="33"/>
      <c r="G125" s="69">
        <f t="shared" si="6"/>
        <v>0</v>
      </c>
    </row>
    <row r="126" spans="1:23" x14ac:dyDescent="0.25">
      <c r="A126" s="66">
        <f t="shared" si="7"/>
        <v>7</v>
      </c>
      <c r="B126" s="67" t="s">
        <v>131</v>
      </c>
      <c r="C126" s="68" t="s">
        <v>125</v>
      </c>
      <c r="D126" s="33"/>
      <c r="E126" s="33"/>
      <c r="F126" s="33"/>
      <c r="G126" s="69">
        <f t="shared" si="6"/>
        <v>0</v>
      </c>
    </row>
    <row r="127" spans="1:23" ht="38.25" x14ac:dyDescent="0.25">
      <c r="A127" s="66">
        <f t="shared" si="7"/>
        <v>8</v>
      </c>
      <c r="B127" s="70" t="s">
        <v>132</v>
      </c>
      <c r="C127" s="68" t="s">
        <v>125</v>
      </c>
      <c r="D127" s="33"/>
      <c r="E127" s="33"/>
      <c r="F127" s="33"/>
      <c r="G127" s="69">
        <f t="shared" si="6"/>
        <v>0</v>
      </c>
    </row>
    <row r="128" spans="1:23" x14ac:dyDescent="0.25">
      <c r="A128" s="66">
        <f t="shared" si="7"/>
        <v>9</v>
      </c>
      <c r="B128" s="70" t="s">
        <v>133</v>
      </c>
      <c r="C128" s="68" t="s">
        <v>125</v>
      </c>
      <c r="D128" s="33"/>
      <c r="E128" s="33"/>
      <c r="F128" s="33"/>
      <c r="G128" s="69">
        <f t="shared" si="6"/>
        <v>0</v>
      </c>
    </row>
    <row r="129" spans="1:7" x14ac:dyDescent="0.25">
      <c r="A129" s="66">
        <f t="shared" si="7"/>
        <v>10</v>
      </c>
      <c r="B129" s="70" t="s">
        <v>134</v>
      </c>
      <c r="C129" s="68" t="s">
        <v>125</v>
      </c>
      <c r="D129" s="33"/>
      <c r="E129" s="33"/>
      <c r="F129" s="33"/>
      <c r="G129" s="69">
        <f t="shared" si="6"/>
        <v>0</v>
      </c>
    </row>
    <row r="130" spans="1:7" ht="25.5" x14ac:dyDescent="0.25">
      <c r="A130" s="66">
        <f t="shared" si="7"/>
        <v>11</v>
      </c>
      <c r="B130" s="70" t="s">
        <v>135</v>
      </c>
      <c r="C130" s="68" t="s">
        <v>125</v>
      </c>
      <c r="D130" s="33"/>
      <c r="E130" s="33"/>
      <c r="F130" s="33"/>
      <c r="G130" s="69">
        <f t="shared" si="6"/>
        <v>0</v>
      </c>
    </row>
    <row r="131" spans="1:7" ht="30" customHeight="1" x14ac:dyDescent="0.25">
      <c r="A131" s="66">
        <f t="shared" si="7"/>
        <v>12</v>
      </c>
      <c r="B131" s="70" t="s">
        <v>136</v>
      </c>
      <c r="C131" s="68" t="s">
        <v>125</v>
      </c>
      <c r="D131" s="33"/>
      <c r="E131" s="33"/>
      <c r="F131" s="33"/>
      <c r="G131" s="69">
        <f t="shared" si="6"/>
        <v>0</v>
      </c>
    </row>
    <row r="132" spans="1:7" x14ac:dyDescent="0.25">
      <c r="A132" s="66">
        <f t="shared" si="7"/>
        <v>13</v>
      </c>
      <c r="B132" s="70" t="s">
        <v>137</v>
      </c>
      <c r="C132" s="68" t="s">
        <v>125</v>
      </c>
      <c r="D132" s="33"/>
      <c r="E132" s="33"/>
      <c r="F132" s="33"/>
      <c r="G132" s="69">
        <f t="shared" si="6"/>
        <v>0</v>
      </c>
    </row>
    <row r="133" spans="1:7" x14ac:dyDescent="0.25">
      <c r="A133" s="66">
        <f t="shared" si="7"/>
        <v>14</v>
      </c>
      <c r="B133" s="70" t="s">
        <v>138</v>
      </c>
      <c r="C133" s="68" t="s">
        <v>139</v>
      </c>
      <c r="D133" s="33"/>
      <c r="E133" s="33"/>
      <c r="F133" s="33"/>
      <c r="G133" s="69">
        <f t="shared" si="6"/>
        <v>0</v>
      </c>
    </row>
    <row r="134" spans="1:7" ht="38.25" x14ac:dyDescent="0.25">
      <c r="A134" s="66">
        <f t="shared" si="7"/>
        <v>15</v>
      </c>
      <c r="B134" s="70" t="s">
        <v>140</v>
      </c>
      <c r="C134" s="68" t="s">
        <v>125</v>
      </c>
      <c r="D134" s="33"/>
      <c r="E134" s="33"/>
      <c r="F134" s="33"/>
      <c r="G134" s="69">
        <f t="shared" si="6"/>
        <v>0</v>
      </c>
    </row>
    <row r="135" spans="1:7" ht="38.25" x14ac:dyDescent="0.25">
      <c r="A135" s="66">
        <f t="shared" si="7"/>
        <v>16</v>
      </c>
      <c r="B135" s="70" t="s">
        <v>141</v>
      </c>
      <c r="C135" s="68" t="s">
        <v>125</v>
      </c>
      <c r="D135" s="33"/>
      <c r="E135" s="33"/>
      <c r="F135" s="33"/>
      <c r="G135" s="69">
        <f t="shared" si="6"/>
        <v>0</v>
      </c>
    </row>
    <row r="136" spans="1:7" ht="25.5" x14ac:dyDescent="0.25">
      <c r="A136" s="66">
        <f t="shared" si="7"/>
        <v>17</v>
      </c>
      <c r="B136" s="70" t="s">
        <v>142</v>
      </c>
      <c r="C136" s="68" t="s">
        <v>125</v>
      </c>
      <c r="D136" s="33"/>
      <c r="E136" s="33"/>
      <c r="F136" s="33"/>
      <c r="G136" s="69">
        <f t="shared" si="6"/>
        <v>0</v>
      </c>
    </row>
    <row r="137" spans="1:7" ht="36" customHeight="1" x14ac:dyDescent="0.25">
      <c r="A137" s="66">
        <f t="shared" si="7"/>
        <v>18</v>
      </c>
      <c r="B137" s="67" t="s">
        <v>143</v>
      </c>
      <c r="C137" s="68" t="s">
        <v>125</v>
      </c>
      <c r="D137" s="33"/>
      <c r="E137" s="33"/>
      <c r="F137" s="33"/>
      <c r="G137" s="69">
        <f t="shared" si="6"/>
        <v>0</v>
      </c>
    </row>
    <row r="138" spans="1:7" ht="30" customHeight="1" x14ac:dyDescent="0.25">
      <c r="A138" s="66">
        <f t="shared" si="7"/>
        <v>19</v>
      </c>
      <c r="B138" s="67" t="s">
        <v>144</v>
      </c>
      <c r="C138" s="68" t="s">
        <v>145</v>
      </c>
      <c r="D138" s="33"/>
      <c r="E138" s="33"/>
      <c r="F138" s="33"/>
      <c r="G138" s="69">
        <f t="shared" si="6"/>
        <v>0</v>
      </c>
    </row>
    <row r="139" spans="1:7" ht="38.25" x14ac:dyDescent="0.25">
      <c r="A139" s="66">
        <f t="shared" si="7"/>
        <v>20</v>
      </c>
      <c r="B139" s="67" t="s">
        <v>146</v>
      </c>
      <c r="C139" s="68" t="s">
        <v>102</v>
      </c>
      <c r="D139" s="33"/>
      <c r="E139" s="33"/>
      <c r="F139" s="33"/>
      <c r="G139" s="69">
        <f t="shared" si="6"/>
        <v>0</v>
      </c>
    </row>
    <row r="140" spans="1:7" ht="25.5" x14ac:dyDescent="0.25">
      <c r="A140" s="66">
        <f t="shared" si="7"/>
        <v>21</v>
      </c>
      <c r="B140" s="67" t="s">
        <v>147</v>
      </c>
      <c r="C140" s="68" t="s">
        <v>93</v>
      </c>
      <c r="D140" s="33"/>
      <c r="E140" s="33"/>
      <c r="F140" s="33"/>
      <c r="G140" s="69">
        <f t="shared" si="6"/>
        <v>0</v>
      </c>
    </row>
    <row r="141" spans="1:7" ht="13.9" customHeight="1" x14ac:dyDescent="0.25">
      <c r="B141" s="236"/>
      <c r="C141" s="236"/>
      <c r="D141" s="39"/>
      <c r="E141" s="39"/>
      <c r="F141" s="39"/>
      <c r="G141" s="38"/>
    </row>
    <row r="142" spans="1:7" x14ac:dyDescent="0.25">
      <c r="B142" s="36"/>
      <c r="C142" s="36"/>
      <c r="D142" s="37"/>
      <c r="E142" s="37"/>
      <c r="F142" s="37"/>
      <c r="G142" s="38"/>
    </row>
    <row r="143" spans="1:7" x14ac:dyDescent="0.25">
      <c r="B143" s="39"/>
      <c r="C143" s="39"/>
      <c r="D143" s="39"/>
      <c r="E143" s="39"/>
      <c r="F143" s="39"/>
      <c r="G143" s="38"/>
    </row>
    <row r="144" spans="1:7" ht="33.75" customHeight="1" x14ac:dyDescent="0.25">
      <c r="A144" s="230" t="s">
        <v>15</v>
      </c>
      <c r="B144" s="230"/>
      <c r="C144" s="230"/>
      <c r="D144" s="230"/>
      <c r="E144" s="230"/>
      <c r="F144" s="230"/>
      <c r="G144" s="230"/>
    </row>
    <row r="145" spans="1:23" ht="21" x14ac:dyDescent="0.35">
      <c r="B145" s="61"/>
      <c r="C145" s="40"/>
      <c r="D145" s="40"/>
      <c r="E145" s="40"/>
      <c r="F145" s="40"/>
      <c r="G145" s="71"/>
    </row>
    <row r="146" spans="1:23" ht="22.15" customHeight="1" x14ac:dyDescent="0.35">
      <c r="B146" s="239" t="str">
        <f>'PARÃMETROS - NÃO MEXER !'!B8</f>
        <v>Grupo 5 - Qualificação Acadêmico-Profissional e Outras Atividades</v>
      </c>
      <c r="C146" s="239"/>
      <c r="D146" s="239"/>
      <c r="E146" s="239"/>
      <c r="F146" s="239"/>
      <c r="G146" s="72"/>
    </row>
    <row r="147" spans="1:23" ht="13.9" customHeight="1" x14ac:dyDescent="0.25">
      <c r="B147" s="240" t="s">
        <v>16</v>
      </c>
      <c r="C147" s="240"/>
      <c r="D147" s="73">
        <f>C3</f>
        <v>0</v>
      </c>
      <c r="E147" s="73">
        <f>D147-1</f>
        <v>-1</v>
      </c>
      <c r="F147" s="73">
        <f>E147-1</f>
        <v>-2</v>
      </c>
      <c r="G147" s="74" t="s">
        <v>17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s="1" customFormat="1" ht="13.9" customHeight="1" x14ac:dyDescent="0.25">
      <c r="B148" s="241" t="s">
        <v>18</v>
      </c>
      <c r="C148" s="241"/>
      <c r="D148" s="73" t="s">
        <v>19</v>
      </c>
      <c r="E148" s="73" t="s">
        <v>19</v>
      </c>
      <c r="F148" s="73" t="s">
        <v>19</v>
      </c>
      <c r="G148" s="75"/>
    </row>
    <row r="149" spans="1:23" x14ac:dyDescent="0.25">
      <c r="A149" s="76">
        <v>1</v>
      </c>
      <c r="B149" s="77" t="s">
        <v>148</v>
      </c>
      <c r="C149" s="78" t="s">
        <v>125</v>
      </c>
      <c r="D149" s="33"/>
      <c r="E149" s="33"/>
      <c r="F149" s="33"/>
      <c r="G149" s="79">
        <f t="shared" ref="G149:G166" si="8">SUM(D149:F149)</f>
        <v>0</v>
      </c>
    </row>
    <row r="150" spans="1:23" ht="51" x14ac:dyDescent="0.25">
      <c r="A150" s="76">
        <f t="shared" ref="A150:A166" si="9">A149+1</f>
        <v>2</v>
      </c>
      <c r="B150" s="77" t="s">
        <v>149</v>
      </c>
      <c r="C150" s="80" t="s">
        <v>125</v>
      </c>
      <c r="D150" s="33"/>
      <c r="E150" s="33"/>
      <c r="F150" s="33"/>
      <c r="G150" s="79">
        <f t="shared" si="8"/>
        <v>0</v>
      </c>
    </row>
    <row r="151" spans="1:23" ht="38.25" x14ac:dyDescent="0.25">
      <c r="A151" s="76">
        <f t="shared" si="9"/>
        <v>3</v>
      </c>
      <c r="B151" s="77" t="s">
        <v>150</v>
      </c>
      <c r="C151" s="78" t="s">
        <v>102</v>
      </c>
      <c r="D151" s="33"/>
      <c r="E151" s="33"/>
      <c r="F151" s="33"/>
      <c r="G151" s="79">
        <f t="shared" si="8"/>
        <v>0</v>
      </c>
    </row>
    <row r="152" spans="1:23" ht="25.5" x14ac:dyDescent="0.25">
      <c r="A152" s="76">
        <f t="shared" si="9"/>
        <v>4</v>
      </c>
      <c r="B152" s="77" t="s">
        <v>151</v>
      </c>
      <c r="C152" s="78" t="s">
        <v>152</v>
      </c>
      <c r="D152" s="33"/>
      <c r="E152" s="33"/>
      <c r="F152" s="33"/>
      <c r="G152" s="79">
        <f t="shared" si="8"/>
        <v>0</v>
      </c>
    </row>
    <row r="153" spans="1:23" ht="25.5" x14ac:dyDescent="0.25">
      <c r="A153" s="76">
        <f t="shared" si="9"/>
        <v>5</v>
      </c>
      <c r="B153" s="77" t="s">
        <v>153</v>
      </c>
      <c r="C153" s="78" t="s">
        <v>120</v>
      </c>
      <c r="D153" s="33"/>
      <c r="E153" s="33"/>
      <c r="F153" s="33"/>
      <c r="G153" s="79">
        <f t="shared" si="8"/>
        <v>0</v>
      </c>
    </row>
    <row r="154" spans="1:23" ht="38.25" x14ac:dyDescent="0.25">
      <c r="A154" s="76">
        <f t="shared" si="9"/>
        <v>6</v>
      </c>
      <c r="B154" s="77" t="s">
        <v>154</v>
      </c>
      <c r="C154" s="80" t="s">
        <v>125</v>
      </c>
      <c r="D154" s="33"/>
      <c r="E154" s="33"/>
      <c r="F154" s="33"/>
      <c r="G154" s="79">
        <f t="shared" si="8"/>
        <v>0</v>
      </c>
    </row>
    <row r="155" spans="1:23" x14ac:dyDescent="0.25">
      <c r="A155" s="76">
        <f t="shared" si="9"/>
        <v>7</v>
      </c>
      <c r="B155" s="81" t="s">
        <v>155</v>
      </c>
      <c r="C155" s="78" t="s">
        <v>42</v>
      </c>
      <c r="D155" s="33"/>
      <c r="E155" s="33"/>
      <c r="F155" s="33"/>
      <c r="G155" s="79">
        <f t="shared" si="8"/>
        <v>0</v>
      </c>
    </row>
    <row r="156" spans="1:23" x14ac:dyDescent="0.25">
      <c r="A156" s="76">
        <f t="shared" si="9"/>
        <v>8</v>
      </c>
      <c r="B156" s="81" t="s">
        <v>156</v>
      </c>
      <c r="C156" s="78" t="s">
        <v>42</v>
      </c>
      <c r="D156" s="33"/>
      <c r="E156" s="33"/>
      <c r="F156" s="33"/>
      <c r="G156" s="79">
        <f t="shared" si="8"/>
        <v>0</v>
      </c>
    </row>
    <row r="157" spans="1:23" ht="25.5" x14ac:dyDescent="0.25">
      <c r="A157" s="76">
        <f t="shared" si="9"/>
        <v>9</v>
      </c>
      <c r="B157" s="77" t="s">
        <v>157</v>
      </c>
      <c r="C157" s="78" t="s">
        <v>42</v>
      </c>
      <c r="D157" s="33"/>
      <c r="E157" s="33"/>
      <c r="F157" s="33"/>
      <c r="G157" s="79">
        <f t="shared" si="8"/>
        <v>0</v>
      </c>
    </row>
    <row r="158" spans="1:23" ht="29.25" customHeight="1" x14ac:dyDescent="0.25">
      <c r="A158" s="76">
        <f t="shared" si="9"/>
        <v>10</v>
      </c>
      <c r="B158" s="77" t="s">
        <v>158</v>
      </c>
      <c r="C158" s="78" t="s">
        <v>159</v>
      </c>
      <c r="D158" s="33"/>
      <c r="E158" s="33"/>
      <c r="F158" s="33"/>
      <c r="G158" s="79">
        <f t="shared" si="8"/>
        <v>0</v>
      </c>
    </row>
    <row r="159" spans="1:23" ht="25.5" x14ac:dyDescent="0.25">
      <c r="A159" s="76">
        <f t="shared" si="9"/>
        <v>11</v>
      </c>
      <c r="B159" s="77" t="s">
        <v>160</v>
      </c>
      <c r="C159" s="78" t="s">
        <v>159</v>
      </c>
      <c r="D159" s="33"/>
      <c r="E159" s="33"/>
      <c r="F159" s="33"/>
      <c r="G159" s="79">
        <f t="shared" si="8"/>
        <v>0</v>
      </c>
    </row>
    <row r="160" spans="1:23" ht="25.5" x14ac:dyDescent="0.25">
      <c r="A160" s="76">
        <f t="shared" si="9"/>
        <v>12</v>
      </c>
      <c r="B160" s="81" t="s">
        <v>161</v>
      </c>
      <c r="C160" s="80" t="s">
        <v>125</v>
      </c>
      <c r="D160" s="33"/>
      <c r="E160" s="33"/>
      <c r="F160" s="33"/>
      <c r="G160" s="79">
        <f t="shared" si="8"/>
        <v>0</v>
      </c>
    </row>
    <row r="161" spans="1:7" x14ac:dyDescent="0.25">
      <c r="A161" s="76">
        <f t="shared" si="9"/>
        <v>13</v>
      </c>
      <c r="B161" s="81" t="s">
        <v>162</v>
      </c>
      <c r="C161" s="78" t="s">
        <v>104</v>
      </c>
      <c r="D161" s="33"/>
      <c r="E161" s="33"/>
      <c r="F161" s="33"/>
      <c r="G161" s="79">
        <f t="shared" si="8"/>
        <v>0</v>
      </c>
    </row>
    <row r="162" spans="1:7" ht="25.5" x14ac:dyDescent="0.25">
      <c r="A162" s="76">
        <f t="shared" si="9"/>
        <v>14</v>
      </c>
      <c r="B162" s="81" t="s">
        <v>163</v>
      </c>
      <c r="C162" s="80" t="s">
        <v>125</v>
      </c>
      <c r="D162" s="33"/>
      <c r="E162" s="33"/>
      <c r="F162" s="33"/>
      <c r="G162" s="79">
        <f t="shared" si="8"/>
        <v>0</v>
      </c>
    </row>
    <row r="163" spans="1:7" ht="36.950000000000003" customHeight="1" x14ac:dyDescent="0.25">
      <c r="A163" s="76">
        <f t="shared" si="9"/>
        <v>15</v>
      </c>
      <c r="B163" s="81" t="s">
        <v>164</v>
      </c>
      <c r="C163" s="80" t="s">
        <v>125</v>
      </c>
      <c r="D163" s="33"/>
      <c r="E163" s="33"/>
      <c r="F163" s="33"/>
      <c r="G163" s="79">
        <f t="shared" si="8"/>
        <v>0</v>
      </c>
    </row>
    <row r="164" spans="1:7" x14ac:dyDescent="0.25">
      <c r="A164" s="76">
        <f t="shared" si="9"/>
        <v>16</v>
      </c>
      <c r="B164" s="81" t="s">
        <v>165</v>
      </c>
      <c r="C164" s="78" t="s">
        <v>102</v>
      </c>
      <c r="D164" s="33"/>
      <c r="E164" s="33"/>
      <c r="F164" s="33"/>
      <c r="G164" s="79">
        <f t="shared" si="8"/>
        <v>0</v>
      </c>
    </row>
    <row r="165" spans="1:7" ht="25.5" x14ac:dyDescent="0.25">
      <c r="A165" s="76">
        <f t="shared" si="9"/>
        <v>17</v>
      </c>
      <c r="B165" s="81" t="s">
        <v>166</v>
      </c>
      <c r="C165" s="78" t="s">
        <v>167</v>
      </c>
      <c r="D165" s="33"/>
      <c r="E165" s="33"/>
      <c r="F165" s="33"/>
      <c r="G165" s="79">
        <f t="shared" si="8"/>
        <v>0</v>
      </c>
    </row>
    <row r="166" spans="1:7" x14ac:dyDescent="0.25">
      <c r="A166" s="76">
        <f t="shared" si="9"/>
        <v>18</v>
      </c>
      <c r="B166" s="81" t="s">
        <v>168</v>
      </c>
      <c r="C166" s="78" t="s">
        <v>102</v>
      </c>
      <c r="D166" s="33"/>
      <c r="E166" s="33"/>
      <c r="F166" s="33"/>
      <c r="G166" s="79">
        <f t="shared" si="8"/>
        <v>0</v>
      </c>
    </row>
  </sheetData>
  <sheetProtection selectLockedCells="1" selectUnlockedCells="1"/>
  <mergeCells count="27">
    <mergeCell ref="B146:F146"/>
    <mergeCell ref="B147:C147"/>
    <mergeCell ref="B148:C148"/>
    <mergeCell ref="A115:G115"/>
    <mergeCell ref="B117:F117"/>
    <mergeCell ref="B118:C118"/>
    <mergeCell ref="B119:C119"/>
    <mergeCell ref="B141:C141"/>
    <mergeCell ref="A144:G144"/>
    <mergeCell ref="B88:C88"/>
    <mergeCell ref="A19:G19"/>
    <mergeCell ref="B22:C22"/>
    <mergeCell ref="B23:C23"/>
    <mergeCell ref="A50:G50"/>
    <mergeCell ref="B52:F52"/>
    <mergeCell ref="B53:C53"/>
    <mergeCell ref="B54:C54"/>
    <mergeCell ref="B81:C81"/>
    <mergeCell ref="A84:G84"/>
    <mergeCell ref="B86:F86"/>
    <mergeCell ref="B87:C87"/>
    <mergeCell ref="C16:F16"/>
    <mergeCell ref="B1:G1"/>
    <mergeCell ref="E3:G3"/>
    <mergeCell ref="C4:G4"/>
    <mergeCell ref="C5:G5"/>
    <mergeCell ref="D11:F11"/>
  </mergeCells>
  <dataValidations count="1">
    <dataValidation type="whole" allowBlank="1" showErrorMessage="1" sqref="D24:F46 D55:F80 D89:F111 D120:F140 D149:F166" xr:uid="{00000000-0002-0000-0000-000001000000}">
      <formula1>0</formula1>
      <formula2>10000</formula2>
    </dataValidation>
  </dataValidations>
  <pageMargins left="0.51180555555555551" right="0.51180555555555551" top="0.78749999999999998" bottom="0.78749999999999998" header="0.51180555555555551" footer="0.51180555555555551"/>
  <pageSetup paperSize="9" scale="77" firstPageNumber="0" orientation="portrait" horizontalDpi="300" verticalDpi="300" r:id="rId1"/>
  <headerFooter alignWithMargins="0"/>
  <rowBreaks count="5" manualBreakCount="5">
    <brk id="17" max="16383" man="1"/>
    <brk id="47" max="16383" man="1"/>
    <brk id="81" max="16383" man="1"/>
    <brk id="112" max="16383" man="1"/>
    <brk id="1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49"/>
  <sheetViews>
    <sheetView view="pageBreakPreview" zoomScale="125" zoomScaleNormal="160" zoomScaleSheetLayoutView="125" workbookViewId="0">
      <selection activeCell="G30" sqref="G30"/>
    </sheetView>
  </sheetViews>
  <sheetFormatPr defaultColWidth="8.7109375" defaultRowHeight="15" x14ac:dyDescent="0.25"/>
  <cols>
    <col min="1" max="1" width="3" customWidth="1"/>
    <col min="2" max="2" width="46.28515625" customWidth="1"/>
    <col min="3" max="3" width="10.140625" customWidth="1"/>
    <col min="4" max="4" width="12" customWidth="1"/>
    <col min="5" max="5" width="5.5703125" customWidth="1"/>
    <col min="6" max="6" width="5" customWidth="1"/>
    <col min="7" max="7" width="14.85546875" customWidth="1"/>
    <col min="8" max="8" width="7.5703125" customWidth="1"/>
  </cols>
  <sheetData>
    <row r="2" spans="1:8" ht="26.25" x14ac:dyDescent="0.4">
      <c r="B2" s="82" t="s">
        <v>169</v>
      </c>
    </row>
    <row r="4" spans="1:8" ht="23.25" customHeight="1" x14ac:dyDescent="0.35">
      <c r="B4" s="246" t="str">
        <f>'PARÃMETROS - NÃO MEXER !'!B4</f>
        <v>Grupo 1 - Atividades de Ensino Básico, Graduação e /ou Pós-graduação</v>
      </c>
      <c r="C4" s="246"/>
      <c r="D4" s="246"/>
      <c r="E4" s="246"/>
      <c r="F4" s="246"/>
      <c r="G4" s="246"/>
      <c r="H4" s="83"/>
    </row>
    <row r="5" spans="1:8" ht="45" customHeight="1" x14ac:dyDescent="0.25">
      <c r="B5" s="247" t="s">
        <v>16</v>
      </c>
      <c r="C5" s="247"/>
      <c r="D5" s="84">
        <f>PREENCHER!D22</f>
        <v>0</v>
      </c>
      <c r="E5" s="84">
        <f>PREENCHER!E22</f>
        <v>-1</v>
      </c>
      <c r="F5" s="84">
        <f>PREENCHER!F22</f>
        <v>-2</v>
      </c>
      <c r="G5" s="84" t="s">
        <v>17</v>
      </c>
      <c r="H5" s="85" t="s">
        <v>170</v>
      </c>
    </row>
    <row r="6" spans="1:8" ht="15" customHeight="1" x14ac:dyDescent="0.25">
      <c r="B6" s="247" t="s">
        <v>171</v>
      </c>
      <c r="C6" s="247"/>
      <c r="D6" s="84" t="s">
        <v>19</v>
      </c>
      <c r="E6" s="84" t="s">
        <v>19</v>
      </c>
      <c r="F6" s="84" t="s">
        <v>19</v>
      </c>
      <c r="G6" s="84" t="s">
        <v>19</v>
      </c>
      <c r="H6" s="83"/>
    </row>
    <row r="7" spans="1:8" ht="25.5" x14ac:dyDescent="0.25">
      <c r="A7" s="86">
        <v>1</v>
      </c>
      <c r="B7" s="87" t="s">
        <v>20</v>
      </c>
      <c r="C7" s="88" t="s">
        <v>19</v>
      </c>
      <c r="D7" s="89">
        <f>PREENCHER!D24*'PARÃMETROS - NÃO MEXER !'!D27</f>
        <v>0</v>
      </c>
      <c r="E7" s="89">
        <f>PREENCHER!E24*'PARÃMETROS - NÃO MEXER !'!D27</f>
        <v>0</v>
      </c>
      <c r="F7" s="89">
        <f>PREENCHER!F24*'PARÃMETROS - NÃO MEXER !'!D27</f>
        <v>0</v>
      </c>
      <c r="G7" s="89">
        <f t="shared" ref="G7:G29" si="0">SUM(D7:F7)</f>
        <v>0</v>
      </c>
      <c r="H7" s="90">
        <f t="shared" ref="H7:H8" si="1">SUM(D7:F7)</f>
        <v>0</v>
      </c>
    </row>
    <row r="8" spans="1:8" ht="25.5" x14ac:dyDescent="0.25">
      <c r="A8" s="86">
        <f t="shared" ref="A8:A29" si="2">A7+1</f>
        <v>2</v>
      </c>
      <c r="B8" s="87" t="s">
        <v>22</v>
      </c>
      <c r="C8" s="88" t="s">
        <v>19</v>
      </c>
      <c r="D8" s="89">
        <f>PREENCHER!D25*'PARÃMETROS - NÃO MEXER !'!D28</f>
        <v>0</v>
      </c>
      <c r="E8" s="89">
        <f>PREENCHER!E25*'PARÃMETROS - NÃO MEXER !'!D28</f>
        <v>0</v>
      </c>
      <c r="F8" s="89">
        <f>PREENCHER!F25*'PARÃMETROS - NÃO MEXER !'!D28</f>
        <v>0</v>
      </c>
      <c r="G8" s="89">
        <f t="shared" si="0"/>
        <v>0</v>
      </c>
      <c r="H8" s="90">
        <f t="shared" si="1"/>
        <v>0</v>
      </c>
    </row>
    <row r="9" spans="1:8" ht="45" x14ac:dyDescent="0.25">
      <c r="A9" s="86">
        <f t="shared" si="2"/>
        <v>3</v>
      </c>
      <c r="B9" s="87" t="s">
        <v>23</v>
      </c>
      <c r="C9" s="88" t="s">
        <v>19</v>
      </c>
      <c r="D9" s="89">
        <f>PREENCHER!D26*'PARÃMETROS - NÃO MEXER !'!D29</f>
        <v>0</v>
      </c>
      <c r="E9" s="89">
        <f>PREENCHER!E26*'PARÃMETROS - NÃO MEXER !'!D29</f>
        <v>0</v>
      </c>
      <c r="F9" s="89">
        <f>PREENCHER!F26*'PARÃMETROS - NÃO MEXER !'!D29</f>
        <v>0</v>
      </c>
      <c r="G9" s="89">
        <f t="shared" si="0"/>
        <v>0</v>
      </c>
      <c r="H9" s="83"/>
    </row>
    <row r="10" spans="1:8" ht="25.5" x14ac:dyDescent="0.25">
      <c r="A10" s="86">
        <f t="shared" si="2"/>
        <v>4</v>
      </c>
      <c r="B10" s="87" t="s">
        <v>24</v>
      </c>
      <c r="C10" s="88" t="s">
        <v>19</v>
      </c>
      <c r="D10" s="89">
        <f>PREENCHER!D27*'PARÃMETROS - NÃO MEXER !'!D30</f>
        <v>0</v>
      </c>
      <c r="E10" s="89">
        <f>PREENCHER!E27*'PARÃMETROS - NÃO MEXER !'!D30</f>
        <v>0</v>
      </c>
      <c r="F10" s="89">
        <f>PREENCHER!F27*'PARÃMETROS - NÃO MEXER !'!D30</f>
        <v>0</v>
      </c>
      <c r="G10" s="89">
        <f t="shared" si="0"/>
        <v>0</v>
      </c>
      <c r="H10" s="90">
        <f>SUM(D10:F10)</f>
        <v>0</v>
      </c>
    </row>
    <row r="11" spans="1:8" ht="38.25" x14ac:dyDescent="0.25">
      <c r="A11" s="86">
        <f t="shared" si="2"/>
        <v>5</v>
      </c>
      <c r="B11" s="87" t="s">
        <v>25</v>
      </c>
      <c r="C11" s="88" t="s">
        <v>19</v>
      </c>
      <c r="D11" s="89">
        <f>PREENCHER!D28*'PARÃMETROS - NÃO MEXER !'!D31</f>
        <v>0</v>
      </c>
      <c r="E11" s="89">
        <f>PREENCHER!E28*'PARÃMETROS - NÃO MEXER !'!D31</f>
        <v>0</v>
      </c>
      <c r="F11" s="89">
        <f>PREENCHER!F28*'PARÃMETROS - NÃO MEXER !'!D31</f>
        <v>0</v>
      </c>
      <c r="G11" s="89">
        <f t="shared" si="0"/>
        <v>0</v>
      </c>
      <c r="H11" s="83"/>
    </row>
    <row r="12" spans="1:8" ht="57.75" x14ac:dyDescent="0.25">
      <c r="A12" s="86">
        <f t="shared" si="2"/>
        <v>6</v>
      </c>
      <c r="B12" s="87" t="s">
        <v>26</v>
      </c>
      <c r="C12" s="88" t="s">
        <v>19</v>
      </c>
      <c r="D12" s="89">
        <f>PREENCHER!D29*'PARÃMETROS - NÃO MEXER !'!D32</f>
        <v>0</v>
      </c>
      <c r="E12" s="89">
        <f>PREENCHER!E29*'PARÃMETROS - NÃO MEXER !'!D32</f>
        <v>0</v>
      </c>
      <c r="F12" s="89">
        <f>PREENCHER!F29*'PARÃMETROS - NÃO MEXER !'!D32</f>
        <v>0</v>
      </c>
      <c r="G12" s="89">
        <f t="shared" si="0"/>
        <v>0</v>
      </c>
      <c r="H12" s="83"/>
    </row>
    <row r="13" spans="1:8" ht="25.5" x14ac:dyDescent="0.25">
      <c r="A13" s="86">
        <f t="shared" si="2"/>
        <v>7</v>
      </c>
      <c r="B13" s="87" t="s">
        <v>27</v>
      </c>
      <c r="C13" s="88" t="s">
        <v>19</v>
      </c>
      <c r="D13" s="89">
        <f>PREENCHER!D30*'PARÃMETROS - NÃO MEXER !'!D33</f>
        <v>0</v>
      </c>
      <c r="E13" s="89">
        <f>PREENCHER!E30*'PARÃMETROS - NÃO MEXER !'!D33</f>
        <v>0</v>
      </c>
      <c r="F13" s="89">
        <f>PREENCHER!F30*'PARÃMETROS - NÃO MEXER !'!D33</f>
        <v>0</v>
      </c>
      <c r="G13" s="89">
        <f t="shared" si="0"/>
        <v>0</v>
      </c>
      <c r="H13" s="83"/>
    </row>
    <row r="14" spans="1:8" ht="25.5" x14ac:dyDescent="0.25">
      <c r="A14" s="86">
        <f t="shared" si="2"/>
        <v>8</v>
      </c>
      <c r="B14" s="87" t="s">
        <v>29</v>
      </c>
      <c r="C14" s="88" t="s">
        <v>19</v>
      </c>
      <c r="D14" s="89">
        <f>PREENCHER!D31*'PARÃMETROS - NÃO MEXER !'!D34</f>
        <v>0</v>
      </c>
      <c r="E14" s="89">
        <f>PREENCHER!E31*'PARÃMETROS - NÃO MEXER !'!D34</f>
        <v>0</v>
      </c>
      <c r="F14" s="89">
        <f>PREENCHER!F31*'PARÃMETROS - NÃO MEXER !'!D34</f>
        <v>0</v>
      </c>
      <c r="G14" s="89">
        <f t="shared" si="0"/>
        <v>0</v>
      </c>
      <c r="H14" s="83"/>
    </row>
    <row r="15" spans="1:8" ht="25.5" x14ac:dyDescent="0.25">
      <c r="A15" s="86">
        <f t="shared" si="2"/>
        <v>9</v>
      </c>
      <c r="B15" s="87" t="s">
        <v>31</v>
      </c>
      <c r="C15" s="88" t="s">
        <v>19</v>
      </c>
      <c r="D15" s="89">
        <f>PREENCHER!D32*'PARÃMETROS - NÃO MEXER !'!D35</f>
        <v>0</v>
      </c>
      <c r="E15" s="89">
        <f>PREENCHER!E32*'PARÃMETROS - NÃO MEXER !'!D35</f>
        <v>0</v>
      </c>
      <c r="F15" s="89">
        <f>PREENCHER!F32*'PARÃMETROS - NÃO MEXER !'!D35</f>
        <v>0</v>
      </c>
      <c r="G15" s="89">
        <f t="shared" si="0"/>
        <v>0</v>
      </c>
      <c r="H15" s="83"/>
    </row>
    <row r="16" spans="1:8" x14ac:dyDescent="0.25">
      <c r="A16" s="86">
        <f t="shared" si="2"/>
        <v>10</v>
      </c>
      <c r="B16" s="87" t="s">
        <v>32</v>
      </c>
      <c r="C16" s="88" t="s">
        <v>19</v>
      </c>
      <c r="D16" s="89">
        <f>PREENCHER!D33*'PARÃMETROS - NÃO MEXER !'!D36</f>
        <v>0</v>
      </c>
      <c r="E16" s="89">
        <f>PREENCHER!E33*'PARÃMETROS - NÃO MEXER !'!D36</f>
        <v>0</v>
      </c>
      <c r="F16" s="89">
        <f>PREENCHER!F33*'PARÃMETROS - NÃO MEXER !'!D36</f>
        <v>0</v>
      </c>
      <c r="G16" s="89">
        <f t="shared" si="0"/>
        <v>0</v>
      </c>
      <c r="H16" s="83"/>
    </row>
    <row r="17" spans="1:8" x14ac:dyDescent="0.25">
      <c r="A17" s="86">
        <f t="shared" si="2"/>
        <v>11</v>
      </c>
      <c r="B17" s="87" t="s">
        <v>33</v>
      </c>
      <c r="C17" s="88" t="s">
        <v>19</v>
      </c>
      <c r="D17" s="89">
        <f>PREENCHER!D34*'PARÃMETROS - NÃO MEXER !'!D37</f>
        <v>0</v>
      </c>
      <c r="E17" s="89">
        <f>PREENCHER!E34*'PARÃMETROS - NÃO MEXER !'!D37</f>
        <v>0</v>
      </c>
      <c r="F17" s="89">
        <f>PREENCHER!F34*'PARÃMETROS - NÃO MEXER !'!D37</f>
        <v>0</v>
      </c>
      <c r="G17" s="89">
        <f t="shared" si="0"/>
        <v>0</v>
      </c>
      <c r="H17" s="83"/>
    </row>
    <row r="18" spans="1:8" x14ac:dyDescent="0.25">
      <c r="A18" s="86">
        <f t="shared" si="2"/>
        <v>12</v>
      </c>
      <c r="B18" s="87" t="s">
        <v>34</v>
      </c>
      <c r="C18" s="88" t="s">
        <v>19</v>
      </c>
      <c r="D18" s="89">
        <f>PREENCHER!D35*'PARÃMETROS - NÃO MEXER !'!D38</f>
        <v>0</v>
      </c>
      <c r="E18" s="89">
        <f>PREENCHER!E35*'PARÃMETROS - NÃO MEXER !'!D38</f>
        <v>0</v>
      </c>
      <c r="F18" s="89">
        <f>PREENCHER!F35*'PARÃMETROS - NÃO MEXER !'!D38</f>
        <v>0</v>
      </c>
      <c r="G18" s="89">
        <f t="shared" si="0"/>
        <v>0</v>
      </c>
      <c r="H18" s="83"/>
    </row>
    <row r="19" spans="1:8" ht="25.5" x14ac:dyDescent="0.25">
      <c r="A19" s="86">
        <f t="shared" si="2"/>
        <v>13</v>
      </c>
      <c r="B19" s="87" t="s">
        <v>35</v>
      </c>
      <c r="C19" s="88" t="s">
        <v>19</v>
      </c>
      <c r="D19" s="89">
        <f>PREENCHER!D36*'PARÃMETROS - NÃO MEXER !'!D39</f>
        <v>0</v>
      </c>
      <c r="E19" s="89">
        <f>PREENCHER!E36*'PARÃMETROS - NÃO MEXER !'!D39</f>
        <v>0</v>
      </c>
      <c r="F19" s="89">
        <f>PREENCHER!F36*'PARÃMETROS - NÃO MEXER !'!D39</f>
        <v>0</v>
      </c>
      <c r="G19" s="89">
        <f t="shared" si="0"/>
        <v>0</v>
      </c>
      <c r="H19" s="83"/>
    </row>
    <row r="20" spans="1:8" ht="25.5" x14ac:dyDescent="0.25">
      <c r="A20" s="86">
        <f t="shared" si="2"/>
        <v>14</v>
      </c>
      <c r="B20" s="87" t="s">
        <v>36</v>
      </c>
      <c r="C20" s="88" t="s">
        <v>19</v>
      </c>
      <c r="D20" s="89">
        <f>PREENCHER!D37*'PARÃMETROS - NÃO MEXER !'!D40</f>
        <v>0</v>
      </c>
      <c r="E20" s="89">
        <f>PREENCHER!E37*'PARÃMETROS - NÃO MEXER !'!D40</f>
        <v>0</v>
      </c>
      <c r="F20" s="89">
        <f>PREENCHER!F37*'PARÃMETROS - NÃO MEXER !'!D40</f>
        <v>0</v>
      </c>
      <c r="G20" s="89">
        <f t="shared" si="0"/>
        <v>0</v>
      </c>
      <c r="H20" s="83"/>
    </row>
    <row r="21" spans="1:8" x14ac:dyDescent="0.25">
      <c r="A21" s="86">
        <f t="shared" si="2"/>
        <v>15</v>
      </c>
      <c r="B21" s="87" t="s">
        <v>37</v>
      </c>
      <c r="C21" s="88" t="s">
        <v>19</v>
      </c>
      <c r="D21" s="89">
        <f>PREENCHER!D38*'PARÃMETROS - NÃO MEXER !'!D41</f>
        <v>0</v>
      </c>
      <c r="E21" s="89">
        <f>PREENCHER!E38*'PARÃMETROS - NÃO MEXER !'!D41</f>
        <v>0</v>
      </c>
      <c r="F21" s="89">
        <f>PREENCHER!F38*'PARÃMETROS - NÃO MEXER !'!D41</f>
        <v>0</v>
      </c>
      <c r="G21" s="89">
        <f t="shared" si="0"/>
        <v>0</v>
      </c>
      <c r="H21" s="83"/>
    </row>
    <row r="22" spans="1:8" x14ac:dyDescent="0.25">
      <c r="A22" s="86">
        <f t="shared" si="2"/>
        <v>16</v>
      </c>
      <c r="B22" s="87" t="s">
        <v>38</v>
      </c>
      <c r="C22" s="88" t="s">
        <v>19</v>
      </c>
      <c r="D22" s="89">
        <f>PREENCHER!D39*'PARÃMETROS - NÃO MEXER !'!D42</f>
        <v>0</v>
      </c>
      <c r="E22" s="89">
        <f>PREENCHER!E39*'PARÃMETROS - NÃO MEXER !'!D42</f>
        <v>0</v>
      </c>
      <c r="F22" s="89">
        <f>PREENCHER!F39*'PARÃMETROS - NÃO MEXER !'!D42</f>
        <v>0</v>
      </c>
      <c r="G22" s="89">
        <f t="shared" si="0"/>
        <v>0</v>
      </c>
      <c r="H22" s="83"/>
    </row>
    <row r="23" spans="1:8" x14ac:dyDescent="0.25">
      <c r="A23" s="86">
        <f t="shared" si="2"/>
        <v>17</v>
      </c>
      <c r="B23" s="87" t="s">
        <v>40</v>
      </c>
      <c r="C23" s="88" t="s">
        <v>19</v>
      </c>
      <c r="D23" s="89">
        <f>PREENCHER!D40*'PARÃMETROS - NÃO MEXER !'!D43</f>
        <v>0</v>
      </c>
      <c r="E23" s="89">
        <f>PREENCHER!E40*'PARÃMETROS - NÃO MEXER !'!D43</f>
        <v>0</v>
      </c>
      <c r="F23" s="89">
        <f>PREENCHER!F40*'PARÃMETROS - NÃO MEXER !'!D43</f>
        <v>0</v>
      </c>
      <c r="G23" s="89">
        <f t="shared" si="0"/>
        <v>0</v>
      </c>
      <c r="H23" s="83"/>
    </row>
    <row r="24" spans="1:8" ht="25.5" x14ac:dyDescent="0.25">
      <c r="A24" s="86">
        <f t="shared" si="2"/>
        <v>18</v>
      </c>
      <c r="B24" s="87" t="s">
        <v>41</v>
      </c>
      <c r="C24" s="88" t="s">
        <v>19</v>
      </c>
      <c r="D24" s="89">
        <f>PREENCHER!D41*'PARÃMETROS - NÃO MEXER !'!D44</f>
        <v>0</v>
      </c>
      <c r="E24" s="89">
        <f>PREENCHER!E41*'PARÃMETROS - NÃO MEXER !'!D44</f>
        <v>0</v>
      </c>
      <c r="F24" s="89">
        <f>PREENCHER!F41*'PARÃMETROS - NÃO MEXER !'!D44</f>
        <v>0</v>
      </c>
      <c r="G24" s="89">
        <f t="shared" si="0"/>
        <v>0</v>
      </c>
      <c r="H24" s="83"/>
    </row>
    <row r="25" spans="1:8" ht="25.5" x14ac:dyDescent="0.25">
      <c r="A25" s="86">
        <f t="shared" si="2"/>
        <v>19</v>
      </c>
      <c r="B25" s="87" t="s">
        <v>43</v>
      </c>
      <c r="C25" s="88" t="s">
        <v>19</v>
      </c>
      <c r="D25" s="89">
        <f>PREENCHER!D42*'PARÃMETROS - NÃO MEXER !'!D45</f>
        <v>0</v>
      </c>
      <c r="E25" s="89">
        <f>PREENCHER!E42*'PARÃMETROS - NÃO MEXER !'!D45</f>
        <v>0</v>
      </c>
      <c r="F25" s="89">
        <f>PREENCHER!F42*'PARÃMETROS - NÃO MEXER !'!D45</f>
        <v>0</v>
      </c>
      <c r="G25" s="89">
        <f t="shared" si="0"/>
        <v>0</v>
      </c>
      <c r="H25" s="83"/>
    </row>
    <row r="26" spans="1:8" ht="25.5" x14ac:dyDescent="0.25">
      <c r="A26" s="86">
        <f t="shared" si="2"/>
        <v>20</v>
      </c>
      <c r="B26" s="87" t="s">
        <v>44</v>
      </c>
      <c r="C26" s="88" t="s">
        <v>19</v>
      </c>
      <c r="D26" s="89">
        <f>PREENCHER!D43*'PARÃMETROS - NÃO MEXER !'!D46</f>
        <v>0</v>
      </c>
      <c r="E26" s="89">
        <f>PREENCHER!E43*'PARÃMETROS - NÃO MEXER !'!D46</f>
        <v>0</v>
      </c>
      <c r="F26" s="89">
        <f>PREENCHER!F43*'PARÃMETROS - NÃO MEXER !'!D46</f>
        <v>0</v>
      </c>
      <c r="G26" s="89">
        <f t="shared" si="0"/>
        <v>0</v>
      </c>
      <c r="H26" s="83"/>
    </row>
    <row r="27" spans="1:8" ht="25.5" x14ac:dyDescent="0.25">
      <c r="A27" s="86">
        <f t="shared" si="2"/>
        <v>21</v>
      </c>
      <c r="B27" s="87" t="s">
        <v>45</v>
      </c>
      <c r="C27" s="88" t="s">
        <v>19</v>
      </c>
      <c r="D27" s="89">
        <f>PREENCHER!D44*'PARÃMETROS - NÃO MEXER !'!D47</f>
        <v>0</v>
      </c>
      <c r="E27" s="89">
        <f>PREENCHER!E44*'PARÃMETROS - NÃO MEXER !'!D47</f>
        <v>0</v>
      </c>
      <c r="F27" s="89">
        <f>PREENCHER!F44*'PARÃMETROS - NÃO MEXER !'!D47</f>
        <v>0</v>
      </c>
      <c r="G27" s="89">
        <f t="shared" si="0"/>
        <v>0</v>
      </c>
      <c r="H27" s="83"/>
    </row>
    <row r="28" spans="1:8" ht="25.5" x14ac:dyDescent="0.25">
      <c r="A28" s="86">
        <f t="shared" si="2"/>
        <v>22</v>
      </c>
      <c r="B28" s="87" t="s">
        <v>46</v>
      </c>
      <c r="C28" s="88" t="s">
        <v>19</v>
      </c>
      <c r="D28" s="89">
        <f>PREENCHER!D45*'PARÃMETROS - NÃO MEXER !'!D48</f>
        <v>0</v>
      </c>
      <c r="E28" s="89">
        <f>PREENCHER!E45*'PARÃMETROS - NÃO MEXER !'!D48</f>
        <v>0</v>
      </c>
      <c r="F28" s="89">
        <f>PREENCHER!F45*'PARÃMETROS - NÃO MEXER !'!D48</f>
        <v>0</v>
      </c>
      <c r="G28" s="89">
        <f t="shared" si="0"/>
        <v>0</v>
      </c>
      <c r="H28" s="83"/>
    </row>
    <row r="29" spans="1:8" x14ac:dyDescent="0.25">
      <c r="A29" s="86">
        <f t="shared" si="2"/>
        <v>23</v>
      </c>
      <c r="B29" s="87" t="s">
        <v>47</v>
      </c>
      <c r="C29" s="88" t="s">
        <v>19</v>
      </c>
      <c r="D29" s="89">
        <f>PREENCHER!D46*'PARÃMETROS - NÃO MEXER !'!D49</f>
        <v>0</v>
      </c>
      <c r="E29" s="89">
        <f>PREENCHER!E46*'PARÃMETROS - NÃO MEXER !'!D49</f>
        <v>0</v>
      </c>
      <c r="F29" s="89">
        <f>PREENCHER!F46*'PARÃMETROS - NÃO MEXER !'!D49</f>
        <v>0</v>
      </c>
      <c r="G29" s="89">
        <f t="shared" si="0"/>
        <v>0</v>
      </c>
      <c r="H29" s="83"/>
    </row>
    <row r="30" spans="1:8" x14ac:dyDescent="0.25">
      <c r="A30" s="91"/>
      <c r="B30" s="92"/>
      <c r="C30" s="92"/>
      <c r="D30" s="92"/>
      <c r="E30" s="92"/>
      <c r="F30" s="92"/>
      <c r="G30" s="93" t="s">
        <v>17</v>
      </c>
      <c r="H30" s="94">
        <f>SUM(H7,H8,H10)</f>
        <v>0</v>
      </c>
    </row>
    <row r="31" spans="1:8" ht="15" customHeight="1" x14ac:dyDescent="0.25">
      <c r="A31" s="91"/>
      <c r="B31" s="248"/>
      <c r="C31" s="248"/>
      <c r="D31" s="95"/>
      <c r="E31" s="92"/>
      <c r="F31" s="92"/>
      <c r="G31" s="92"/>
      <c r="H31" s="83"/>
    </row>
    <row r="32" spans="1:8" ht="18.75" customHeight="1" x14ac:dyDescent="0.3">
      <c r="A32" s="91"/>
      <c r="B32" s="249" t="s">
        <v>172</v>
      </c>
      <c r="C32" s="249"/>
      <c r="D32" s="96">
        <f>SUM(D7:F29)</f>
        <v>0</v>
      </c>
      <c r="E32" s="97"/>
      <c r="F32" s="97"/>
      <c r="G32" s="97"/>
      <c r="H32" s="97"/>
    </row>
    <row r="33" spans="1:8" ht="18.75" x14ac:dyDescent="0.3">
      <c r="B33" s="98"/>
      <c r="C33" s="98"/>
      <c r="D33" s="99"/>
      <c r="E33" s="99"/>
      <c r="F33" s="99"/>
      <c r="G33" s="99"/>
      <c r="H33" s="99"/>
    </row>
    <row r="34" spans="1:8" x14ac:dyDescent="0.25">
      <c r="B34" s="36"/>
      <c r="C34" s="36"/>
      <c r="D34" s="37"/>
      <c r="E34" s="37"/>
      <c r="F34" s="37"/>
      <c r="G34" s="37"/>
      <c r="H34" s="39"/>
    </row>
    <row r="35" spans="1:8" ht="23.25" customHeight="1" x14ac:dyDescent="0.35">
      <c r="B35" s="250" t="str">
        <f>'PARÃMETROS - NÃO MEXER !'!B5</f>
        <v>Grupo 2 - Atividades de Pesquisa e Produção Intelectual</v>
      </c>
      <c r="C35" s="250"/>
      <c r="D35" s="250"/>
      <c r="E35" s="250"/>
      <c r="F35" s="250"/>
      <c r="G35" s="250"/>
      <c r="H35" s="100"/>
    </row>
    <row r="36" spans="1:8" ht="15" customHeight="1" x14ac:dyDescent="0.25">
      <c r="B36" s="251" t="s">
        <v>16</v>
      </c>
      <c r="C36" s="251"/>
      <c r="D36" s="101">
        <f>PREENCHER!D53</f>
        <v>0</v>
      </c>
      <c r="E36" s="101">
        <f>PREENCHER!E53</f>
        <v>-1</v>
      </c>
      <c r="F36" s="101">
        <f>PREENCHER!F53</f>
        <v>-2</v>
      </c>
      <c r="G36" s="101" t="s">
        <v>17</v>
      </c>
      <c r="H36" s="85" t="s">
        <v>173</v>
      </c>
    </row>
    <row r="37" spans="1:8" ht="15" customHeight="1" x14ac:dyDescent="0.25">
      <c r="B37" s="251" t="s">
        <v>171</v>
      </c>
      <c r="C37" s="251"/>
      <c r="D37" s="101" t="s">
        <v>19</v>
      </c>
      <c r="E37" s="101" t="s">
        <v>19</v>
      </c>
      <c r="F37" s="101" t="s">
        <v>19</v>
      </c>
      <c r="G37" s="101" t="s">
        <v>19</v>
      </c>
      <c r="H37" s="85" t="s">
        <v>174</v>
      </c>
    </row>
    <row r="38" spans="1:8" x14ac:dyDescent="0.25">
      <c r="A38" s="102">
        <v>1</v>
      </c>
      <c r="B38" s="103" t="s">
        <v>49</v>
      </c>
      <c r="C38" s="101" t="s">
        <v>19</v>
      </c>
      <c r="D38" s="89">
        <f>PREENCHER!D55*'PARÃMETROS - NÃO MEXER !'!D53</f>
        <v>0</v>
      </c>
      <c r="E38" s="89">
        <f>PREENCHER!E55*'PARÃMETROS - NÃO MEXER !'!D53</f>
        <v>0</v>
      </c>
      <c r="F38" s="89">
        <f>PREENCHER!F55*'PARÃMETROS - NÃO MEXER !'!D53</f>
        <v>0</v>
      </c>
      <c r="G38" s="89">
        <f t="shared" ref="G38:G63" si="3">SUM(D38:F38)</f>
        <v>0</v>
      </c>
      <c r="H38" s="94" t="s">
        <v>175</v>
      </c>
    </row>
    <row r="39" spans="1:8" ht="25.5" x14ac:dyDescent="0.25">
      <c r="A39" s="102">
        <f t="shared" ref="A39:A63" si="4">A38+1</f>
        <v>2</v>
      </c>
      <c r="B39" s="104" t="s">
        <v>51</v>
      </c>
      <c r="C39" s="101" t="s">
        <v>19</v>
      </c>
      <c r="D39" s="89">
        <f>PREENCHER!D56*'PARÃMETROS - NÃO MEXER !'!D54</f>
        <v>0</v>
      </c>
      <c r="E39" s="89">
        <f>PREENCHER!E56*'PARÃMETROS - NÃO MEXER !'!D54</f>
        <v>0</v>
      </c>
      <c r="F39" s="89">
        <f>PREENCHER!F56*'PARÃMETROS - NÃO MEXER !'!D54</f>
        <v>0</v>
      </c>
      <c r="G39" s="89">
        <f t="shared" si="3"/>
        <v>0</v>
      </c>
      <c r="H39" s="100"/>
    </row>
    <row r="40" spans="1:8" ht="25.5" x14ac:dyDescent="0.25">
      <c r="A40" s="102">
        <f t="shared" si="4"/>
        <v>3</v>
      </c>
      <c r="B40" s="104" t="s">
        <v>53</v>
      </c>
      <c r="C40" s="101" t="s">
        <v>19</v>
      </c>
      <c r="D40" s="89">
        <f>PREENCHER!D57*'PARÃMETROS - NÃO MEXER !'!D55</f>
        <v>0</v>
      </c>
      <c r="E40" s="89">
        <f>PREENCHER!E57*'PARÃMETROS - NÃO MEXER !'!D55</f>
        <v>0</v>
      </c>
      <c r="F40" s="89">
        <f>PREENCHER!F57*'PARÃMETROS - NÃO MEXER !'!D55</f>
        <v>0</v>
      </c>
      <c r="G40" s="89">
        <f t="shared" si="3"/>
        <v>0</v>
      </c>
      <c r="H40" s="100"/>
    </row>
    <row r="41" spans="1:8" ht="38.25" x14ac:dyDescent="0.25">
      <c r="A41" s="102">
        <f t="shared" si="4"/>
        <v>4</v>
      </c>
      <c r="B41" s="104" t="s">
        <v>54</v>
      </c>
      <c r="C41" s="101" t="s">
        <v>19</v>
      </c>
      <c r="D41" s="89">
        <f>PREENCHER!D58*'PARÃMETROS - NÃO MEXER !'!D56</f>
        <v>0</v>
      </c>
      <c r="E41" s="89">
        <f>PREENCHER!E58*'PARÃMETROS - NÃO MEXER !'!D56</f>
        <v>0</v>
      </c>
      <c r="F41" s="89">
        <f>PREENCHER!F58*'PARÃMETROS - NÃO MEXER !'!D56</f>
        <v>0</v>
      </c>
      <c r="G41" s="89">
        <f t="shared" si="3"/>
        <v>0</v>
      </c>
      <c r="H41" s="85">
        <f>SUM(D41:F41)</f>
        <v>0</v>
      </c>
    </row>
    <row r="42" spans="1:8" x14ac:dyDescent="0.25">
      <c r="A42" s="102">
        <f t="shared" si="4"/>
        <v>5</v>
      </c>
      <c r="B42" s="104" t="s">
        <v>56</v>
      </c>
      <c r="C42" s="101" t="s">
        <v>19</v>
      </c>
      <c r="D42" s="89">
        <f>PREENCHER!D59*'PARÃMETROS - NÃO MEXER !'!D57</f>
        <v>0</v>
      </c>
      <c r="E42" s="89">
        <f>PREENCHER!E59*'PARÃMETROS - NÃO MEXER !'!D57</f>
        <v>0</v>
      </c>
      <c r="F42" s="89">
        <f>PREENCHER!F59*'PARÃMETROS - NÃO MEXER !'!D57</f>
        <v>0</v>
      </c>
      <c r="G42" s="89">
        <f t="shared" si="3"/>
        <v>0</v>
      </c>
      <c r="H42" s="100"/>
    </row>
    <row r="43" spans="1:8" ht="25.5" x14ac:dyDescent="0.25">
      <c r="A43" s="102">
        <f t="shared" si="4"/>
        <v>6</v>
      </c>
      <c r="B43" s="104" t="s">
        <v>57</v>
      </c>
      <c r="C43" s="101" t="s">
        <v>19</v>
      </c>
      <c r="D43" s="89">
        <f>PREENCHER!D60*'PARÃMETROS - NÃO MEXER !'!D58</f>
        <v>0</v>
      </c>
      <c r="E43" s="89">
        <f>PREENCHER!E60*'PARÃMETROS - NÃO MEXER !'!D58</f>
        <v>0</v>
      </c>
      <c r="F43" s="89">
        <f>PREENCHER!F60*'PARÃMETROS - NÃO MEXER !'!D58</f>
        <v>0</v>
      </c>
      <c r="G43" s="89">
        <f t="shared" si="3"/>
        <v>0</v>
      </c>
      <c r="H43" s="100"/>
    </row>
    <row r="44" spans="1:8" x14ac:dyDescent="0.25">
      <c r="A44" s="102">
        <f t="shared" si="4"/>
        <v>7</v>
      </c>
      <c r="B44" s="104" t="s">
        <v>59</v>
      </c>
      <c r="C44" s="101" t="s">
        <v>19</v>
      </c>
      <c r="D44" s="89">
        <f>PREENCHER!D61*'PARÃMETROS - NÃO MEXER !'!D59</f>
        <v>0</v>
      </c>
      <c r="E44" s="89">
        <f>PREENCHER!E61*'PARÃMETROS - NÃO MEXER !'!D59</f>
        <v>0</v>
      </c>
      <c r="F44" s="89">
        <f>PREENCHER!F61*'PARÃMETROS - NÃO MEXER !'!D59</f>
        <v>0</v>
      </c>
      <c r="G44" s="89">
        <f t="shared" si="3"/>
        <v>0</v>
      </c>
      <c r="H44" s="100"/>
    </row>
    <row r="45" spans="1:8" ht="25.5" x14ac:dyDescent="0.25">
      <c r="A45" s="102">
        <f t="shared" si="4"/>
        <v>8</v>
      </c>
      <c r="B45" s="104" t="s">
        <v>61</v>
      </c>
      <c r="C45" s="101" t="s">
        <v>19</v>
      </c>
      <c r="D45" s="89">
        <f>PREENCHER!D62*'PARÃMETROS - NÃO MEXER !'!D60</f>
        <v>0</v>
      </c>
      <c r="E45" s="89">
        <f>PREENCHER!E62*'PARÃMETROS - NÃO MEXER !'!D60</f>
        <v>0</v>
      </c>
      <c r="F45" s="89">
        <f>PREENCHER!F62*'PARÃMETROS - NÃO MEXER !'!D60</f>
        <v>0</v>
      </c>
      <c r="G45" s="89">
        <f t="shared" si="3"/>
        <v>0</v>
      </c>
      <c r="H45" s="100"/>
    </row>
    <row r="46" spans="1:8" ht="26.25" x14ac:dyDescent="0.25">
      <c r="A46" s="102">
        <f t="shared" si="4"/>
        <v>9</v>
      </c>
      <c r="B46" s="105" t="s">
        <v>62</v>
      </c>
      <c r="C46" s="101" t="s">
        <v>19</v>
      </c>
      <c r="D46" s="89">
        <f>PREENCHER!D63*'PARÃMETROS - NÃO MEXER !'!D61</f>
        <v>0</v>
      </c>
      <c r="E46" s="89">
        <f>PREENCHER!E63*'PARÃMETROS - NÃO MEXER !'!D61</f>
        <v>0</v>
      </c>
      <c r="F46" s="89">
        <f>PREENCHER!F63*'PARÃMETROS - NÃO MEXER !'!D61</f>
        <v>0</v>
      </c>
      <c r="G46" s="89">
        <f t="shared" si="3"/>
        <v>0</v>
      </c>
      <c r="H46" s="100"/>
    </row>
    <row r="47" spans="1:8" ht="26.25" x14ac:dyDescent="0.25">
      <c r="A47" s="102">
        <f t="shared" si="4"/>
        <v>10</v>
      </c>
      <c r="B47" s="105" t="s">
        <v>64</v>
      </c>
      <c r="C47" s="101" t="s">
        <v>19</v>
      </c>
      <c r="D47" s="89">
        <f>PREENCHER!D64*'PARÃMETROS - NÃO MEXER !'!D62</f>
        <v>0</v>
      </c>
      <c r="E47" s="89">
        <f>PREENCHER!E64*'PARÃMETROS - NÃO MEXER !'!D62</f>
        <v>0</v>
      </c>
      <c r="F47" s="89">
        <f>PREENCHER!F64*'PARÃMETROS - NÃO MEXER !'!D62</f>
        <v>0</v>
      </c>
      <c r="G47" s="89">
        <f t="shared" si="3"/>
        <v>0</v>
      </c>
      <c r="H47" s="100"/>
    </row>
    <row r="48" spans="1:8" ht="25.5" x14ac:dyDescent="0.25">
      <c r="A48" s="102">
        <f t="shared" si="4"/>
        <v>11</v>
      </c>
      <c r="B48" s="104" t="s">
        <v>65</v>
      </c>
      <c r="C48" s="101" t="s">
        <v>19</v>
      </c>
      <c r="D48" s="89">
        <f>PREENCHER!D65*'PARÃMETROS - NÃO MEXER !'!D63</f>
        <v>0</v>
      </c>
      <c r="E48" s="89">
        <f>PREENCHER!E65*'PARÃMETROS - NÃO MEXER !'!D63</f>
        <v>0</v>
      </c>
      <c r="F48" s="89">
        <f>PREENCHER!F65*'PARÃMETROS - NÃO MEXER !'!D63</f>
        <v>0</v>
      </c>
      <c r="G48" s="89">
        <f t="shared" si="3"/>
        <v>0</v>
      </c>
      <c r="H48" s="100"/>
    </row>
    <row r="49" spans="1:8" ht="25.5" x14ac:dyDescent="0.25">
      <c r="A49" s="102">
        <f t="shared" si="4"/>
        <v>12</v>
      </c>
      <c r="B49" s="104" t="s">
        <v>67</v>
      </c>
      <c r="C49" s="101" t="s">
        <v>19</v>
      </c>
      <c r="D49" s="89">
        <f>PREENCHER!D66*'PARÃMETROS - NÃO MEXER !'!D64</f>
        <v>0</v>
      </c>
      <c r="E49" s="89">
        <f>PREENCHER!E66*'PARÃMETROS - NÃO MEXER !'!D64</f>
        <v>0</v>
      </c>
      <c r="F49" s="89">
        <f>PREENCHER!F66*'PARÃMETROS - NÃO MEXER !'!D64</f>
        <v>0</v>
      </c>
      <c r="G49" s="89">
        <f t="shared" si="3"/>
        <v>0</v>
      </c>
      <c r="H49" s="100"/>
    </row>
    <row r="50" spans="1:8" ht="26.25" x14ac:dyDescent="0.25">
      <c r="A50" s="102">
        <f t="shared" si="4"/>
        <v>13</v>
      </c>
      <c r="B50" s="105" t="s">
        <v>69</v>
      </c>
      <c r="C50" s="101" t="s">
        <v>19</v>
      </c>
      <c r="D50" s="89">
        <f>PREENCHER!D67*'PARÃMETROS - NÃO MEXER !'!D65</f>
        <v>0</v>
      </c>
      <c r="E50" s="89">
        <f>PREENCHER!E67*'PARÃMETROS - NÃO MEXER !'!D65</f>
        <v>0</v>
      </c>
      <c r="F50" s="89">
        <f>PREENCHER!F67*'PARÃMETROS - NÃO MEXER !'!D65</f>
        <v>0</v>
      </c>
      <c r="G50" s="89">
        <f t="shared" si="3"/>
        <v>0</v>
      </c>
      <c r="H50" s="100"/>
    </row>
    <row r="51" spans="1:8" ht="26.25" x14ac:dyDescent="0.25">
      <c r="A51" s="102">
        <f t="shared" si="4"/>
        <v>14</v>
      </c>
      <c r="B51" s="105" t="s">
        <v>71</v>
      </c>
      <c r="C51" s="101" t="s">
        <v>19</v>
      </c>
      <c r="D51" s="89">
        <f>PREENCHER!D68*'PARÃMETROS - NÃO MEXER !'!D66</f>
        <v>0</v>
      </c>
      <c r="E51" s="89">
        <f>PREENCHER!E68*'PARÃMETROS - NÃO MEXER !'!D66</f>
        <v>0</v>
      </c>
      <c r="F51" s="89">
        <f>PREENCHER!F68*'PARÃMETROS - NÃO MEXER !'!D66</f>
        <v>0</v>
      </c>
      <c r="G51" s="89">
        <f t="shared" si="3"/>
        <v>0</v>
      </c>
      <c r="H51" s="100"/>
    </row>
    <row r="52" spans="1:8" ht="26.25" x14ac:dyDescent="0.25">
      <c r="A52" s="102">
        <f t="shared" si="4"/>
        <v>15</v>
      </c>
      <c r="B52" s="105" t="s">
        <v>73</v>
      </c>
      <c r="C52" s="101" t="s">
        <v>19</v>
      </c>
      <c r="D52" s="89">
        <f>PREENCHER!D69*'PARÃMETROS - NÃO MEXER !'!D67</f>
        <v>0</v>
      </c>
      <c r="E52" s="89">
        <f>PREENCHER!E69*'PARÃMETROS - NÃO MEXER !'!D67</f>
        <v>0</v>
      </c>
      <c r="F52" s="89">
        <f>PREENCHER!F69*'PARÃMETROS - NÃO MEXER !'!D67</f>
        <v>0</v>
      </c>
      <c r="G52" s="89">
        <f t="shared" si="3"/>
        <v>0</v>
      </c>
      <c r="H52" s="100"/>
    </row>
    <row r="53" spans="1:8" ht="26.25" x14ac:dyDescent="0.25">
      <c r="A53" s="102">
        <f t="shared" si="4"/>
        <v>16</v>
      </c>
      <c r="B53" s="105" t="s">
        <v>75</v>
      </c>
      <c r="C53" s="101" t="s">
        <v>19</v>
      </c>
      <c r="D53" s="89">
        <f>PREENCHER!D70*'PARÃMETROS - NÃO MEXER !'!D68</f>
        <v>0</v>
      </c>
      <c r="E53" s="89">
        <f>PREENCHER!E70*'PARÃMETROS - NÃO MEXER !'!D68</f>
        <v>0</v>
      </c>
      <c r="F53" s="89">
        <f>PREENCHER!F70*'PARÃMETROS - NÃO MEXER !'!D68</f>
        <v>0</v>
      </c>
      <c r="G53" s="89">
        <f t="shared" si="3"/>
        <v>0</v>
      </c>
      <c r="H53" s="100"/>
    </row>
    <row r="54" spans="1:8" ht="26.25" x14ac:dyDescent="0.25">
      <c r="A54" s="102">
        <f t="shared" si="4"/>
        <v>17</v>
      </c>
      <c r="B54" s="105" t="s">
        <v>77</v>
      </c>
      <c r="C54" s="101" t="s">
        <v>19</v>
      </c>
      <c r="D54" s="89">
        <f>PREENCHER!D71*'PARÃMETROS - NÃO MEXER !'!D69</f>
        <v>0</v>
      </c>
      <c r="E54" s="89">
        <f>PREENCHER!E71*'PARÃMETROS - NÃO MEXER !'!D69</f>
        <v>0</v>
      </c>
      <c r="F54" s="89">
        <f>PREENCHER!F71*'PARÃMETROS - NÃO MEXER !'!D69</f>
        <v>0</v>
      </c>
      <c r="G54" s="89">
        <f t="shared" si="3"/>
        <v>0</v>
      </c>
      <c r="H54" s="100"/>
    </row>
    <row r="55" spans="1:8" x14ac:dyDescent="0.25">
      <c r="A55" s="102">
        <f t="shared" si="4"/>
        <v>18</v>
      </c>
      <c r="B55" s="105" t="s">
        <v>78</v>
      </c>
      <c r="C55" s="101" t="s">
        <v>19</v>
      </c>
      <c r="D55" s="89">
        <f>PREENCHER!D72*'PARÃMETROS - NÃO MEXER !'!D70</f>
        <v>0</v>
      </c>
      <c r="E55" s="89">
        <f>PREENCHER!E72*'PARÃMETROS - NÃO MEXER !'!D70</f>
        <v>0</v>
      </c>
      <c r="F55" s="89">
        <f>PREENCHER!F72*'PARÃMETROS - NÃO MEXER !'!D70</f>
        <v>0</v>
      </c>
      <c r="G55" s="89">
        <f t="shared" si="3"/>
        <v>0</v>
      </c>
      <c r="H55" s="100"/>
    </row>
    <row r="56" spans="1:8" x14ac:dyDescent="0.25">
      <c r="A56" s="102">
        <f t="shared" si="4"/>
        <v>19</v>
      </c>
      <c r="B56" s="105" t="s">
        <v>80</v>
      </c>
      <c r="C56" s="101" t="s">
        <v>19</v>
      </c>
      <c r="D56" s="89">
        <f>PREENCHER!D73*'PARÃMETROS - NÃO MEXER !'!D71</f>
        <v>0</v>
      </c>
      <c r="E56" s="89">
        <f>PREENCHER!E73*'PARÃMETROS - NÃO MEXER !'!D71</f>
        <v>0</v>
      </c>
      <c r="F56" s="89">
        <f>PREENCHER!F73*'PARÃMETROS - NÃO MEXER !'!D71</f>
        <v>0</v>
      </c>
      <c r="G56" s="89">
        <f t="shared" si="3"/>
        <v>0</v>
      </c>
      <c r="H56" s="100"/>
    </row>
    <row r="57" spans="1:8" x14ac:dyDescent="0.25">
      <c r="A57" s="102">
        <f t="shared" si="4"/>
        <v>20</v>
      </c>
      <c r="B57" s="105" t="s">
        <v>82</v>
      </c>
      <c r="C57" s="101" t="s">
        <v>19</v>
      </c>
      <c r="D57" s="89">
        <f>PREENCHER!D74*'PARÃMETROS - NÃO MEXER !'!D72</f>
        <v>0</v>
      </c>
      <c r="E57" s="89">
        <f>PREENCHER!E74*'PARÃMETROS - NÃO MEXER !'!D72</f>
        <v>0</v>
      </c>
      <c r="F57" s="89">
        <f>PREENCHER!F74*'PARÃMETROS - NÃO MEXER !'!D72</f>
        <v>0</v>
      </c>
      <c r="G57" s="89">
        <f t="shared" si="3"/>
        <v>0</v>
      </c>
      <c r="H57" s="100"/>
    </row>
    <row r="58" spans="1:8" x14ac:dyDescent="0.25">
      <c r="A58" s="102">
        <f t="shared" si="4"/>
        <v>21</v>
      </c>
      <c r="B58" s="105" t="s">
        <v>83</v>
      </c>
      <c r="C58" s="101" t="s">
        <v>19</v>
      </c>
      <c r="D58" s="89">
        <f>PREENCHER!D75*'PARÃMETROS - NÃO MEXER !'!D73</f>
        <v>0</v>
      </c>
      <c r="E58" s="89">
        <f>PREENCHER!E75*'PARÃMETROS - NÃO MEXER !'!D73</f>
        <v>0</v>
      </c>
      <c r="F58" s="89">
        <f>PREENCHER!F75*'PARÃMETROS - NÃO MEXER !'!D73</f>
        <v>0</v>
      </c>
      <c r="G58" s="89">
        <f t="shared" si="3"/>
        <v>0</v>
      </c>
      <c r="H58" s="100"/>
    </row>
    <row r="59" spans="1:8" x14ac:dyDescent="0.25">
      <c r="A59" s="102">
        <f t="shared" si="4"/>
        <v>22</v>
      </c>
      <c r="B59" s="105" t="s">
        <v>84</v>
      </c>
      <c r="C59" s="101" t="s">
        <v>19</v>
      </c>
      <c r="D59" s="89">
        <f>PREENCHER!D76*'PARÃMETROS - NÃO MEXER !'!D74</f>
        <v>0</v>
      </c>
      <c r="E59" s="89">
        <f>PREENCHER!E76*'PARÃMETROS - NÃO MEXER !'!D74</f>
        <v>0</v>
      </c>
      <c r="F59" s="89">
        <f>PREENCHER!F76*'PARÃMETROS - NÃO MEXER !'!D74</f>
        <v>0</v>
      </c>
      <c r="G59" s="89">
        <f t="shared" si="3"/>
        <v>0</v>
      </c>
      <c r="H59" s="100"/>
    </row>
    <row r="60" spans="1:8" x14ac:dyDescent="0.25">
      <c r="A60" s="102">
        <f t="shared" si="4"/>
        <v>23</v>
      </c>
      <c r="B60" s="105" t="s">
        <v>86</v>
      </c>
      <c r="C60" s="101" t="s">
        <v>19</v>
      </c>
      <c r="D60" s="89">
        <f>PREENCHER!D77*'PARÃMETROS - NÃO MEXER !'!D75</f>
        <v>0</v>
      </c>
      <c r="E60" s="89">
        <f>PREENCHER!E77*'PARÃMETROS - NÃO MEXER !'!D75</f>
        <v>0</v>
      </c>
      <c r="F60" s="89">
        <f>PREENCHER!F77*'PARÃMETROS - NÃO MEXER !'!D75</f>
        <v>0</v>
      </c>
      <c r="G60" s="89">
        <f t="shared" si="3"/>
        <v>0</v>
      </c>
      <c r="H60" s="100"/>
    </row>
    <row r="61" spans="1:8" x14ac:dyDescent="0.25">
      <c r="A61" s="102">
        <f t="shared" si="4"/>
        <v>24</v>
      </c>
      <c r="B61" s="105" t="s">
        <v>87</v>
      </c>
      <c r="C61" s="101" t="s">
        <v>19</v>
      </c>
      <c r="D61" s="89">
        <f>PREENCHER!D78*'PARÃMETROS - NÃO MEXER !'!D76</f>
        <v>0</v>
      </c>
      <c r="E61" s="89">
        <f>PREENCHER!E78*'PARÃMETROS - NÃO MEXER !'!D76</f>
        <v>0</v>
      </c>
      <c r="F61" s="89">
        <f>PREENCHER!F78*'PARÃMETROS - NÃO MEXER !'!D76</f>
        <v>0</v>
      </c>
      <c r="G61" s="89">
        <f t="shared" si="3"/>
        <v>0</v>
      </c>
      <c r="H61" s="100"/>
    </row>
    <row r="62" spans="1:8" ht="26.25" x14ac:dyDescent="0.25">
      <c r="A62" s="102">
        <f t="shared" si="4"/>
        <v>25</v>
      </c>
      <c r="B62" s="105" t="s">
        <v>88</v>
      </c>
      <c r="C62" s="101" t="s">
        <v>19</v>
      </c>
      <c r="D62" s="89">
        <f>PREENCHER!D79*'PARÃMETROS - NÃO MEXER !'!D77</f>
        <v>0</v>
      </c>
      <c r="E62" s="89">
        <f>PREENCHER!E79*'PARÃMETROS - NÃO MEXER !'!D77</f>
        <v>0</v>
      </c>
      <c r="F62" s="89">
        <f>PREENCHER!F79*'PARÃMETROS - NÃO MEXER !'!D77</f>
        <v>0</v>
      </c>
      <c r="G62" s="89">
        <f t="shared" si="3"/>
        <v>0</v>
      </c>
      <c r="H62" s="100"/>
    </row>
    <row r="63" spans="1:8" ht="26.25" x14ac:dyDescent="0.25">
      <c r="A63" s="102">
        <f t="shared" si="4"/>
        <v>26</v>
      </c>
      <c r="B63" s="105" t="s">
        <v>90</v>
      </c>
      <c r="C63" s="101" t="s">
        <v>19</v>
      </c>
      <c r="D63" s="89">
        <f>PREENCHER!D80*'PARÃMETROS - NÃO MEXER !'!D78</f>
        <v>0</v>
      </c>
      <c r="E63" s="89">
        <f>PREENCHER!E80*'PARÃMETROS - NÃO MEXER !'!D78</f>
        <v>0</v>
      </c>
      <c r="F63" s="89">
        <f>PREENCHER!F80*'PARÃMETROS - NÃO MEXER !'!D78</f>
        <v>0</v>
      </c>
      <c r="G63" s="89">
        <f t="shared" si="3"/>
        <v>0</v>
      </c>
      <c r="H63" s="100"/>
    </row>
    <row r="64" spans="1:8" ht="15" customHeight="1" x14ac:dyDescent="0.25">
      <c r="B64" s="252"/>
      <c r="C64" s="252"/>
      <c r="D64" s="100"/>
      <c r="E64" s="100"/>
      <c r="F64" s="100"/>
      <c r="G64" s="100"/>
      <c r="H64" s="100"/>
    </row>
    <row r="65" spans="1:8" ht="15" customHeight="1" x14ac:dyDescent="0.25">
      <c r="B65" s="253"/>
      <c r="C65" s="253"/>
      <c r="D65" s="254"/>
      <c r="E65" s="254"/>
      <c r="F65" s="254"/>
      <c r="G65" s="254"/>
      <c r="H65" s="100"/>
    </row>
    <row r="66" spans="1:8" ht="18.75" customHeight="1" x14ac:dyDescent="0.3">
      <c r="B66" s="245" t="s">
        <v>176</v>
      </c>
      <c r="C66" s="245"/>
      <c r="D66" s="106">
        <f>SUM(D38:F63)</f>
        <v>0</v>
      </c>
      <c r="E66" s="100"/>
      <c r="F66" s="100"/>
      <c r="G66" s="100"/>
      <c r="H66" s="100"/>
    </row>
    <row r="67" spans="1:8" ht="18.75" customHeight="1" x14ac:dyDescent="0.3">
      <c r="B67" s="107"/>
      <c r="C67" s="107"/>
      <c r="D67" s="38"/>
      <c r="E67" s="38"/>
      <c r="F67" s="38"/>
      <c r="G67" s="38"/>
      <c r="H67" s="38"/>
    </row>
    <row r="68" spans="1:8" ht="23.25" customHeight="1" x14ac:dyDescent="0.35">
      <c r="B68" s="256" t="str">
        <f>'PARÃMETROS - NÃO MEXER !'!B6</f>
        <v>Grupo 3 - Atividades de Extensão</v>
      </c>
      <c r="C68" s="256"/>
      <c r="D68" s="256"/>
      <c r="E68" s="256"/>
      <c r="F68" s="256"/>
      <c r="G68" s="256"/>
      <c r="H68" s="108"/>
    </row>
    <row r="69" spans="1:8" ht="15" customHeight="1" x14ac:dyDescent="0.25">
      <c r="B69" s="257" t="s">
        <v>16</v>
      </c>
      <c r="C69" s="257"/>
      <c r="D69" s="109">
        <f>PREENCHER!D87</f>
        <v>0</v>
      </c>
      <c r="E69" s="109">
        <f>PREENCHER!E87</f>
        <v>-1</v>
      </c>
      <c r="F69" s="109">
        <f>PREENCHER!F87</f>
        <v>-2</v>
      </c>
      <c r="G69" s="109" t="s">
        <v>17</v>
      </c>
      <c r="H69" s="108"/>
    </row>
    <row r="70" spans="1:8" ht="15" customHeight="1" x14ac:dyDescent="0.25">
      <c r="B70" s="257" t="s">
        <v>171</v>
      </c>
      <c r="C70" s="257"/>
      <c r="D70" s="109" t="s">
        <v>19</v>
      </c>
      <c r="E70" s="109" t="s">
        <v>19</v>
      </c>
      <c r="F70" s="109" t="s">
        <v>19</v>
      </c>
      <c r="G70" s="109" t="s">
        <v>19</v>
      </c>
      <c r="H70" s="108"/>
    </row>
    <row r="71" spans="1:8" ht="38.25" x14ac:dyDescent="0.25">
      <c r="A71" s="110">
        <v>1</v>
      </c>
      <c r="B71" s="111" t="s">
        <v>92</v>
      </c>
      <c r="C71" s="109" t="s">
        <v>19</v>
      </c>
      <c r="D71" s="89">
        <f>PREENCHER!D89*'PARÃMETROS - NÃO MEXER !'!D82</f>
        <v>0</v>
      </c>
      <c r="E71" s="89">
        <f>PREENCHER!E89*'PARÃMETROS - NÃO MEXER !'!D82</f>
        <v>0</v>
      </c>
      <c r="F71" s="89">
        <f>PREENCHER!F89*'PARÃMETROS - NÃO MEXER !'!D82</f>
        <v>0</v>
      </c>
      <c r="G71" s="89">
        <f t="shared" ref="G71:G93" si="5">SUM(D71:F71)</f>
        <v>0</v>
      </c>
      <c r="H71" s="108"/>
    </row>
    <row r="72" spans="1:8" ht="38.25" x14ac:dyDescent="0.25">
      <c r="A72" s="110">
        <f t="shared" ref="A72:A93" si="6">A71+1</f>
        <v>2</v>
      </c>
      <c r="B72" s="111" t="s">
        <v>94</v>
      </c>
      <c r="C72" s="109" t="s">
        <v>19</v>
      </c>
      <c r="D72" s="89">
        <f>PREENCHER!D90*'PARÃMETROS - NÃO MEXER !'!D83</f>
        <v>0</v>
      </c>
      <c r="E72" s="89">
        <f>PREENCHER!E90*'PARÃMETROS - NÃO MEXER !'!D83</f>
        <v>0</v>
      </c>
      <c r="F72" s="89">
        <f>PREENCHER!F90*'PARÃMETROS - NÃO MEXER !'!D83</f>
        <v>0</v>
      </c>
      <c r="G72" s="89">
        <f t="shared" si="5"/>
        <v>0</v>
      </c>
      <c r="H72" s="108"/>
    </row>
    <row r="73" spans="1:8" ht="38.25" x14ac:dyDescent="0.25">
      <c r="A73" s="110">
        <f t="shared" si="6"/>
        <v>3</v>
      </c>
      <c r="B73" s="111" t="s">
        <v>95</v>
      </c>
      <c r="C73" s="109" t="s">
        <v>19</v>
      </c>
      <c r="D73" s="89">
        <f>PREENCHER!D91*'PARÃMETROS - NÃO MEXER !'!D84</f>
        <v>0</v>
      </c>
      <c r="E73" s="89">
        <f>PREENCHER!E91*'PARÃMETROS - NÃO MEXER !'!D84</f>
        <v>0</v>
      </c>
      <c r="F73" s="89">
        <f>PREENCHER!F91*'PARÃMETROS - NÃO MEXER !'!D84</f>
        <v>0</v>
      </c>
      <c r="G73" s="89">
        <f t="shared" si="5"/>
        <v>0</v>
      </c>
      <c r="H73" s="108"/>
    </row>
    <row r="74" spans="1:8" ht="51" x14ac:dyDescent="0.25">
      <c r="A74" s="110">
        <f t="shared" si="6"/>
        <v>4</v>
      </c>
      <c r="B74" s="111" t="s">
        <v>97</v>
      </c>
      <c r="C74" s="109" t="s">
        <v>19</v>
      </c>
      <c r="D74" s="89">
        <f>PREENCHER!D92*'PARÃMETROS - NÃO MEXER !'!D85</f>
        <v>0</v>
      </c>
      <c r="E74" s="89">
        <f>PREENCHER!E92*'PARÃMETROS - NÃO MEXER !'!D85</f>
        <v>0</v>
      </c>
      <c r="F74" s="89">
        <f>PREENCHER!F92*'PARÃMETROS - NÃO MEXER !'!D85</f>
        <v>0</v>
      </c>
      <c r="G74" s="89">
        <f t="shared" si="5"/>
        <v>0</v>
      </c>
      <c r="H74" s="108"/>
    </row>
    <row r="75" spans="1:8" ht="51" x14ac:dyDescent="0.25">
      <c r="A75" s="110">
        <f t="shared" si="6"/>
        <v>5</v>
      </c>
      <c r="B75" s="111" t="s">
        <v>98</v>
      </c>
      <c r="C75" s="109" t="s">
        <v>19</v>
      </c>
      <c r="D75" s="89">
        <f>PREENCHER!D93*'PARÃMETROS - NÃO MEXER !'!D86</f>
        <v>0</v>
      </c>
      <c r="E75" s="89">
        <f>PREENCHER!E93*'PARÃMETROS - NÃO MEXER !'!D86</f>
        <v>0</v>
      </c>
      <c r="F75" s="89">
        <f>PREENCHER!F93*'PARÃMETROS - NÃO MEXER !'!D86</f>
        <v>0</v>
      </c>
      <c r="G75" s="89">
        <f t="shared" si="5"/>
        <v>0</v>
      </c>
      <c r="H75" s="108"/>
    </row>
    <row r="76" spans="1:8" x14ac:dyDescent="0.25">
      <c r="A76" s="110">
        <f t="shared" si="6"/>
        <v>6</v>
      </c>
      <c r="B76" s="111" t="s">
        <v>99</v>
      </c>
      <c r="C76" s="109" t="s">
        <v>19</v>
      </c>
      <c r="D76" s="89">
        <f>PREENCHER!D94*'PARÃMETROS - NÃO MEXER !'!D87</f>
        <v>0</v>
      </c>
      <c r="E76" s="89">
        <f>PREENCHER!E94*'PARÃMETROS - NÃO MEXER !'!D87</f>
        <v>0</v>
      </c>
      <c r="F76" s="89">
        <f>PREENCHER!F94*'PARÃMETROS - NÃO MEXER !'!D87</f>
        <v>0</v>
      </c>
      <c r="G76" s="89">
        <f t="shared" si="5"/>
        <v>0</v>
      </c>
      <c r="H76" s="108"/>
    </row>
    <row r="77" spans="1:8" ht="51" x14ac:dyDescent="0.25">
      <c r="A77" s="110">
        <f t="shared" si="6"/>
        <v>7</v>
      </c>
      <c r="B77" s="111" t="s">
        <v>101</v>
      </c>
      <c r="C77" s="109" t="s">
        <v>19</v>
      </c>
      <c r="D77" s="89">
        <f>PREENCHER!D95*'PARÃMETROS - NÃO MEXER !'!D88</f>
        <v>0</v>
      </c>
      <c r="E77" s="89">
        <f>PREENCHER!E95*'PARÃMETROS - NÃO MEXER !'!D88</f>
        <v>0</v>
      </c>
      <c r="F77" s="89">
        <f>PREENCHER!F95*'PARÃMETROS - NÃO MEXER !'!D88</f>
        <v>0</v>
      </c>
      <c r="G77" s="89">
        <f t="shared" si="5"/>
        <v>0</v>
      </c>
      <c r="H77" s="108"/>
    </row>
    <row r="78" spans="1:8" x14ac:dyDescent="0.25">
      <c r="A78" s="110">
        <f t="shared" si="6"/>
        <v>8</v>
      </c>
      <c r="B78" s="111" t="s">
        <v>103</v>
      </c>
      <c r="C78" s="109" t="s">
        <v>19</v>
      </c>
      <c r="D78" s="89">
        <f>PREENCHER!D96*'PARÃMETROS - NÃO MEXER !'!D89</f>
        <v>0</v>
      </c>
      <c r="E78" s="89">
        <f>PREENCHER!E96*'PARÃMETROS - NÃO MEXER !'!D89</f>
        <v>0</v>
      </c>
      <c r="F78" s="89">
        <f>PREENCHER!F96*'PARÃMETROS - NÃO MEXER !'!D89</f>
        <v>0</v>
      </c>
      <c r="G78" s="89">
        <f t="shared" si="5"/>
        <v>0</v>
      </c>
      <c r="H78" s="108"/>
    </row>
    <row r="79" spans="1:8" ht="25.5" x14ac:dyDescent="0.25">
      <c r="A79" s="110">
        <f t="shared" si="6"/>
        <v>9</v>
      </c>
      <c r="B79" s="111" t="s">
        <v>105</v>
      </c>
      <c r="C79" s="109" t="s">
        <v>19</v>
      </c>
      <c r="D79" s="89">
        <f>PREENCHER!D97*'PARÃMETROS - NÃO MEXER !'!D90</f>
        <v>0</v>
      </c>
      <c r="E79" s="89">
        <f>PREENCHER!E97*'PARÃMETROS - NÃO MEXER !'!D90</f>
        <v>0</v>
      </c>
      <c r="F79" s="89">
        <f>PREENCHER!F97*'PARÃMETROS - NÃO MEXER !'!D90</f>
        <v>0</v>
      </c>
      <c r="G79" s="89">
        <f t="shared" si="5"/>
        <v>0</v>
      </c>
      <c r="H79" s="108"/>
    </row>
    <row r="80" spans="1:8" ht="38.25" x14ac:dyDescent="0.25">
      <c r="A80" s="110">
        <f t="shared" si="6"/>
        <v>10</v>
      </c>
      <c r="B80" s="111" t="s">
        <v>106</v>
      </c>
      <c r="C80" s="109" t="s">
        <v>19</v>
      </c>
      <c r="D80" s="89">
        <f>PREENCHER!D98*'PARÃMETROS - NÃO MEXER !'!D91</f>
        <v>0</v>
      </c>
      <c r="E80" s="89">
        <f>PREENCHER!E98*'PARÃMETROS - NÃO MEXER !'!D91</f>
        <v>0</v>
      </c>
      <c r="F80" s="89">
        <f>PREENCHER!F98*'PARÃMETROS - NÃO MEXER !'!D91</f>
        <v>0</v>
      </c>
      <c r="G80" s="89">
        <f t="shared" si="5"/>
        <v>0</v>
      </c>
      <c r="H80" s="108"/>
    </row>
    <row r="81" spans="1:8" ht="25.5" x14ac:dyDescent="0.25">
      <c r="A81" s="110">
        <f t="shared" si="6"/>
        <v>11</v>
      </c>
      <c r="B81" s="111" t="s">
        <v>107</v>
      </c>
      <c r="C81" s="109" t="s">
        <v>19</v>
      </c>
      <c r="D81" s="89">
        <f>PREENCHER!D99*'PARÃMETROS - NÃO MEXER !'!D92</f>
        <v>0</v>
      </c>
      <c r="E81" s="89">
        <f>PREENCHER!E99*'PARÃMETROS - NÃO MEXER !'!D92</f>
        <v>0</v>
      </c>
      <c r="F81" s="89">
        <f>PREENCHER!F99*'PARÃMETROS - NÃO MEXER !'!D92</f>
        <v>0</v>
      </c>
      <c r="G81" s="89">
        <f t="shared" si="5"/>
        <v>0</v>
      </c>
      <c r="H81" s="108"/>
    </row>
    <row r="82" spans="1:8" x14ac:dyDescent="0.25">
      <c r="A82" s="110">
        <f t="shared" si="6"/>
        <v>12</v>
      </c>
      <c r="B82" s="111" t="s">
        <v>108</v>
      </c>
      <c r="C82" s="109" t="s">
        <v>19</v>
      </c>
      <c r="D82" s="89">
        <f>PREENCHER!D100*'PARÃMETROS - NÃO MEXER !'!D93</f>
        <v>0</v>
      </c>
      <c r="E82" s="89">
        <f>PREENCHER!E100*'PARÃMETROS - NÃO MEXER !'!D93</f>
        <v>0</v>
      </c>
      <c r="F82" s="89">
        <f>PREENCHER!F100*'PARÃMETROS - NÃO MEXER !'!D93</f>
        <v>0</v>
      </c>
      <c r="G82" s="89">
        <f t="shared" si="5"/>
        <v>0</v>
      </c>
      <c r="H82" s="108"/>
    </row>
    <row r="83" spans="1:8" ht="25.5" x14ac:dyDescent="0.25">
      <c r="A83" s="110">
        <f t="shared" si="6"/>
        <v>13</v>
      </c>
      <c r="B83" s="111" t="s">
        <v>109</v>
      </c>
      <c r="C83" s="109" t="s">
        <v>19</v>
      </c>
      <c r="D83" s="89">
        <f>PREENCHER!D101*'PARÃMETROS - NÃO MEXER !'!D94</f>
        <v>0</v>
      </c>
      <c r="E83" s="89">
        <f>PREENCHER!E101*'PARÃMETROS - NÃO MEXER !'!D94</f>
        <v>0</v>
      </c>
      <c r="F83" s="89">
        <f>PREENCHER!F101*'PARÃMETROS - NÃO MEXER !'!D94</f>
        <v>0</v>
      </c>
      <c r="G83" s="89">
        <f t="shared" si="5"/>
        <v>0</v>
      </c>
      <c r="H83" s="108"/>
    </row>
    <row r="84" spans="1:8" x14ac:dyDescent="0.25">
      <c r="A84" s="110">
        <f t="shared" si="6"/>
        <v>14</v>
      </c>
      <c r="B84" s="111" t="s">
        <v>111</v>
      </c>
      <c r="C84" s="109" t="s">
        <v>19</v>
      </c>
      <c r="D84" s="89">
        <f>PREENCHER!D102*'PARÃMETROS - NÃO MEXER !'!D95</f>
        <v>0</v>
      </c>
      <c r="E84" s="89">
        <f>PREENCHER!E102*'PARÃMETROS - NÃO MEXER !'!D95</f>
        <v>0</v>
      </c>
      <c r="F84" s="89">
        <f>PREENCHER!F102*'PARÃMETROS - NÃO MEXER !'!D95</f>
        <v>0</v>
      </c>
      <c r="G84" s="89">
        <f t="shared" si="5"/>
        <v>0</v>
      </c>
      <c r="H84" s="108"/>
    </row>
    <row r="85" spans="1:8" ht="25.5" x14ac:dyDescent="0.25">
      <c r="A85" s="110">
        <f t="shared" si="6"/>
        <v>15</v>
      </c>
      <c r="B85" s="111" t="s">
        <v>113</v>
      </c>
      <c r="C85" s="109" t="s">
        <v>19</v>
      </c>
      <c r="D85" s="89">
        <f>PREENCHER!D103*'PARÃMETROS - NÃO MEXER !'!D96</f>
        <v>0</v>
      </c>
      <c r="E85" s="89">
        <f>PREENCHER!E103*'PARÃMETROS - NÃO MEXER !'!D96</f>
        <v>0</v>
      </c>
      <c r="F85" s="89">
        <f>PREENCHER!F103*'PARÃMETROS - NÃO MEXER !'!D96</f>
        <v>0</v>
      </c>
      <c r="G85" s="89">
        <f t="shared" si="5"/>
        <v>0</v>
      </c>
      <c r="H85" s="108"/>
    </row>
    <row r="86" spans="1:8" ht="25.5" x14ac:dyDescent="0.25">
      <c r="A86" s="110">
        <f t="shared" si="6"/>
        <v>16</v>
      </c>
      <c r="B86" s="111" t="s">
        <v>114</v>
      </c>
      <c r="C86" s="109" t="s">
        <v>19</v>
      </c>
      <c r="D86" s="89">
        <f>PREENCHER!D104*'PARÃMETROS - NÃO MEXER !'!D97</f>
        <v>0</v>
      </c>
      <c r="E86" s="89">
        <f>PREENCHER!E104*'PARÃMETROS - NÃO MEXER !'!D97</f>
        <v>0</v>
      </c>
      <c r="F86" s="89">
        <f>PREENCHER!F104*'PARÃMETROS - NÃO MEXER !'!D97</f>
        <v>0</v>
      </c>
      <c r="G86" s="89">
        <f t="shared" si="5"/>
        <v>0</v>
      </c>
      <c r="H86" s="108"/>
    </row>
    <row r="87" spans="1:8" x14ac:dyDescent="0.25">
      <c r="A87" s="110">
        <f t="shared" si="6"/>
        <v>17</v>
      </c>
      <c r="B87" s="111" t="s">
        <v>115</v>
      </c>
      <c r="C87" s="109" t="s">
        <v>19</v>
      </c>
      <c r="D87" s="89">
        <f>PREENCHER!D105*'PARÃMETROS - NÃO MEXER !'!D98</f>
        <v>0</v>
      </c>
      <c r="E87" s="89">
        <f>PREENCHER!E105*'PARÃMETROS - NÃO MEXER !'!D98</f>
        <v>0</v>
      </c>
      <c r="F87" s="89">
        <f>PREENCHER!F105*'PARÃMETROS - NÃO MEXER !'!D98</f>
        <v>0</v>
      </c>
      <c r="G87" s="89">
        <f t="shared" si="5"/>
        <v>0</v>
      </c>
      <c r="H87" s="108"/>
    </row>
    <row r="88" spans="1:8" ht="38.25" x14ac:dyDescent="0.25">
      <c r="A88" s="110">
        <f t="shared" si="6"/>
        <v>18</v>
      </c>
      <c r="B88" s="111" t="s">
        <v>116</v>
      </c>
      <c r="C88" s="109" t="s">
        <v>19</v>
      </c>
      <c r="D88" s="89">
        <f>PREENCHER!D106*'PARÃMETROS - NÃO MEXER !'!D99</f>
        <v>0</v>
      </c>
      <c r="E88" s="89">
        <f>PREENCHER!E106*'PARÃMETROS - NÃO MEXER !'!D99</f>
        <v>0</v>
      </c>
      <c r="F88" s="89">
        <f>PREENCHER!F106*'PARÃMETROS - NÃO MEXER !'!D99</f>
        <v>0</v>
      </c>
      <c r="G88" s="89">
        <f t="shared" si="5"/>
        <v>0</v>
      </c>
      <c r="H88" s="108"/>
    </row>
    <row r="89" spans="1:8" ht="38.25" x14ac:dyDescent="0.25">
      <c r="A89" s="110">
        <f t="shared" si="6"/>
        <v>19</v>
      </c>
      <c r="B89" s="111" t="s">
        <v>117</v>
      </c>
      <c r="C89" s="109" t="s">
        <v>19</v>
      </c>
      <c r="D89" s="89">
        <f>PREENCHER!D107*'PARÃMETROS - NÃO MEXER !'!D100</f>
        <v>0</v>
      </c>
      <c r="E89" s="89">
        <f>PREENCHER!E107*'PARÃMETROS - NÃO MEXER !'!D100</f>
        <v>0</v>
      </c>
      <c r="F89" s="89">
        <f>PREENCHER!F107*'PARÃMETROS - NÃO MEXER !'!D100</f>
        <v>0</v>
      </c>
      <c r="G89" s="89">
        <f t="shared" si="5"/>
        <v>0</v>
      </c>
      <c r="H89" s="108"/>
    </row>
    <row r="90" spans="1:8" x14ac:dyDescent="0.25">
      <c r="A90" s="110">
        <f t="shared" si="6"/>
        <v>20</v>
      </c>
      <c r="B90" s="111" t="s">
        <v>119</v>
      </c>
      <c r="C90" s="109" t="s">
        <v>19</v>
      </c>
      <c r="D90" s="89">
        <f>PREENCHER!D108*'PARÃMETROS - NÃO MEXER !'!D101</f>
        <v>0</v>
      </c>
      <c r="E90" s="89">
        <f>PREENCHER!E108*'PARÃMETROS - NÃO MEXER !'!D101</f>
        <v>0</v>
      </c>
      <c r="F90" s="89">
        <f>PREENCHER!F108*'PARÃMETROS - NÃO MEXER !'!D101</f>
        <v>0</v>
      </c>
      <c r="G90" s="89">
        <f t="shared" si="5"/>
        <v>0</v>
      </c>
      <c r="H90" s="108"/>
    </row>
    <row r="91" spans="1:8" ht="25.5" x14ac:dyDescent="0.25">
      <c r="A91" s="110">
        <f t="shared" si="6"/>
        <v>21</v>
      </c>
      <c r="B91" s="111" t="s">
        <v>121</v>
      </c>
      <c r="C91" s="109" t="s">
        <v>19</v>
      </c>
      <c r="D91" s="89">
        <f>PREENCHER!D109*'PARÃMETROS - NÃO MEXER !'!D102</f>
        <v>0</v>
      </c>
      <c r="E91" s="89">
        <f>PREENCHER!E109*'PARÃMETROS - NÃO MEXER !'!D102</f>
        <v>0</v>
      </c>
      <c r="F91" s="89">
        <f>PREENCHER!F109*'PARÃMETROS - NÃO MEXER !'!D102</f>
        <v>0</v>
      </c>
      <c r="G91" s="89">
        <f t="shared" si="5"/>
        <v>0</v>
      </c>
      <c r="H91" s="108"/>
    </row>
    <row r="92" spans="1:8" x14ac:dyDescent="0.25">
      <c r="A92" s="110">
        <f t="shared" si="6"/>
        <v>22</v>
      </c>
      <c r="B92" s="111" t="s">
        <v>122</v>
      </c>
      <c r="C92" s="109" t="s">
        <v>19</v>
      </c>
      <c r="D92" s="89">
        <f>PREENCHER!D110*'PARÃMETROS - NÃO MEXER !'!D103</f>
        <v>0</v>
      </c>
      <c r="E92" s="89">
        <f>PREENCHER!E110*'PARÃMETROS - NÃO MEXER !'!D103</f>
        <v>0</v>
      </c>
      <c r="F92" s="89">
        <f>PREENCHER!F110*'PARÃMETROS - NÃO MEXER !'!D103</f>
        <v>0</v>
      </c>
      <c r="G92" s="89">
        <f t="shared" si="5"/>
        <v>0</v>
      </c>
      <c r="H92" s="108"/>
    </row>
    <row r="93" spans="1:8" ht="25.5" x14ac:dyDescent="0.25">
      <c r="A93" s="110">
        <f t="shared" si="6"/>
        <v>23</v>
      </c>
      <c r="B93" s="111" t="s">
        <v>123</v>
      </c>
      <c r="C93" s="109" t="s">
        <v>19</v>
      </c>
      <c r="D93" s="89">
        <f>PREENCHER!D111*'PARÃMETROS - NÃO MEXER !'!D104</f>
        <v>0</v>
      </c>
      <c r="E93" s="89">
        <f>PREENCHER!E111*'PARÃMETROS - NÃO MEXER !'!D104</f>
        <v>0</v>
      </c>
      <c r="F93" s="89">
        <f>PREENCHER!F111*'PARÃMETROS - NÃO MEXER !'!D104</f>
        <v>0</v>
      </c>
      <c r="G93" s="89">
        <f t="shared" si="5"/>
        <v>0</v>
      </c>
      <c r="H93" s="108"/>
    </row>
    <row r="94" spans="1:8" x14ac:dyDescent="0.25">
      <c r="B94" s="108"/>
      <c r="C94" s="108"/>
      <c r="D94" s="108"/>
      <c r="E94" s="108"/>
      <c r="F94" s="108"/>
      <c r="G94" s="108"/>
      <c r="H94" s="108"/>
    </row>
    <row r="95" spans="1:8" ht="15" customHeight="1" x14ac:dyDescent="0.25">
      <c r="B95" s="258"/>
      <c r="C95" s="258"/>
      <c r="D95" s="259"/>
      <c r="E95" s="259"/>
      <c r="F95" s="259"/>
      <c r="G95" s="259"/>
      <c r="H95" s="108"/>
    </row>
    <row r="96" spans="1:8" ht="18.75" customHeight="1" x14ac:dyDescent="0.3">
      <c r="B96" s="260" t="s">
        <v>177</v>
      </c>
      <c r="C96" s="260"/>
      <c r="D96" s="112">
        <f>SUM(D71:F93)</f>
        <v>0</v>
      </c>
      <c r="E96" s="113"/>
      <c r="F96" s="113"/>
      <c r="G96" s="113"/>
      <c r="H96" s="108"/>
    </row>
    <row r="97" spans="1:8" x14ac:dyDescent="0.25">
      <c r="B97" s="51"/>
      <c r="C97" s="51"/>
      <c r="D97" s="51"/>
      <c r="E97" s="51"/>
      <c r="F97" s="51"/>
      <c r="G97" s="51"/>
      <c r="H97" s="38"/>
    </row>
    <row r="98" spans="1:8" ht="23.25" customHeight="1" x14ac:dyDescent="0.35">
      <c r="B98" s="242" t="str">
        <f>'PARÃMETROS - NÃO MEXER !'!B7</f>
        <v>Grupo 4 - Atividades de Gestão e Representação</v>
      </c>
      <c r="C98" s="242"/>
      <c r="D98" s="242"/>
      <c r="E98" s="242"/>
      <c r="F98" s="242"/>
      <c r="G98" s="242"/>
      <c r="H98" s="62"/>
    </row>
    <row r="99" spans="1:8" ht="15" customHeight="1" x14ac:dyDescent="0.25">
      <c r="B99" s="244" t="s">
        <v>16</v>
      </c>
      <c r="C99" s="244"/>
      <c r="D99" s="63">
        <f>PREENCHER!D118</f>
        <v>0</v>
      </c>
      <c r="E99" s="63">
        <f>PREENCHER!E118</f>
        <v>-1</v>
      </c>
      <c r="F99" s="63">
        <f>PREENCHER!F118</f>
        <v>-2</v>
      </c>
      <c r="G99" s="63" t="s">
        <v>17</v>
      </c>
      <c r="H99" s="62"/>
    </row>
    <row r="100" spans="1:8" ht="15" customHeight="1" x14ac:dyDescent="0.25">
      <c r="B100" s="244" t="s">
        <v>171</v>
      </c>
      <c r="C100" s="244"/>
      <c r="D100" s="63" t="s">
        <v>19</v>
      </c>
      <c r="E100" s="63" t="s">
        <v>19</v>
      </c>
      <c r="F100" s="63" t="s">
        <v>19</v>
      </c>
      <c r="G100" s="63" t="s">
        <v>19</v>
      </c>
      <c r="H100" s="62"/>
    </row>
    <row r="101" spans="1:8" x14ac:dyDescent="0.25">
      <c r="A101" s="66">
        <v>1</v>
      </c>
      <c r="B101" s="67" t="s">
        <v>124</v>
      </c>
      <c r="C101" s="63" t="s">
        <v>19</v>
      </c>
      <c r="D101" s="89">
        <f>PREENCHER!D120*'PARÃMETROS - NÃO MEXER !'!D108</f>
        <v>0</v>
      </c>
      <c r="E101" s="89">
        <f>PREENCHER!E120*'PARÃMETROS - NÃO MEXER !'!D108</f>
        <v>0</v>
      </c>
      <c r="F101" s="89">
        <f>PREENCHER!F120*'PARÃMETROS - NÃO MEXER !'!D108</f>
        <v>0</v>
      </c>
      <c r="G101" s="89">
        <f t="shared" ref="G101:G121" si="7">SUM(D101:F101)</f>
        <v>0</v>
      </c>
      <c r="H101" s="62"/>
    </row>
    <row r="102" spans="1:8" x14ac:dyDescent="0.25">
      <c r="A102" s="66">
        <f t="shared" ref="A102:A121" si="8">A101+1</f>
        <v>2</v>
      </c>
      <c r="B102" s="114" t="s">
        <v>178</v>
      </c>
      <c r="C102" s="63" t="s">
        <v>19</v>
      </c>
      <c r="D102" s="89">
        <f>PREENCHER!D121*'PARÃMETROS - NÃO MEXER !'!D109</f>
        <v>0</v>
      </c>
      <c r="E102" s="89">
        <f>PREENCHER!E121*'PARÃMETROS - NÃO MEXER !'!D109</f>
        <v>0</v>
      </c>
      <c r="F102" s="89">
        <f>PREENCHER!F121*'PARÃMETROS - NÃO MEXER !'!D109</f>
        <v>0</v>
      </c>
      <c r="G102" s="89">
        <f t="shared" si="7"/>
        <v>0</v>
      </c>
      <c r="H102" s="62"/>
    </row>
    <row r="103" spans="1:8" x14ac:dyDescent="0.25">
      <c r="A103" s="66">
        <f t="shared" si="8"/>
        <v>3</v>
      </c>
      <c r="B103" s="114" t="s">
        <v>179</v>
      </c>
      <c r="C103" s="63" t="s">
        <v>19</v>
      </c>
      <c r="D103" s="89">
        <f>PREENCHER!D122*'PARÃMETROS - NÃO MEXER !'!D110</f>
        <v>0</v>
      </c>
      <c r="E103" s="89">
        <f>PREENCHER!E122*'PARÃMETROS - NÃO MEXER !'!D110</f>
        <v>0</v>
      </c>
      <c r="F103" s="89">
        <f>PREENCHER!F122*'PARÃMETROS - NÃO MEXER !'!D110</f>
        <v>0</v>
      </c>
      <c r="G103" s="89">
        <f t="shared" si="7"/>
        <v>0</v>
      </c>
      <c r="H103" s="62"/>
    </row>
    <row r="104" spans="1:8" x14ac:dyDescent="0.25">
      <c r="A104" s="66">
        <f t="shared" si="8"/>
        <v>4</v>
      </c>
      <c r="B104" s="114" t="s">
        <v>180</v>
      </c>
      <c r="C104" s="63" t="s">
        <v>19</v>
      </c>
      <c r="D104" s="89">
        <f>PREENCHER!D123*'PARÃMETROS - NÃO MEXER !'!D111</f>
        <v>0</v>
      </c>
      <c r="E104" s="89">
        <f>PREENCHER!E123*'PARÃMETROS - NÃO MEXER !'!D111</f>
        <v>0</v>
      </c>
      <c r="F104" s="89">
        <f>PREENCHER!F123*'PARÃMETROS - NÃO MEXER !'!D111</f>
        <v>0</v>
      </c>
      <c r="G104" s="89">
        <f t="shared" si="7"/>
        <v>0</v>
      </c>
      <c r="H104" s="62"/>
    </row>
    <row r="105" spans="1:8" x14ac:dyDescent="0.25">
      <c r="A105" s="66">
        <f t="shared" si="8"/>
        <v>5</v>
      </c>
      <c r="B105" s="114" t="s">
        <v>181</v>
      </c>
      <c r="C105" s="63" t="s">
        <v>19</v>
      </c>
      <c r="D105" s="89">
        <f>PREENCHER!D124*'PARÃMETROS - NÃO MEXER !'!D112</f>
        <v>0</v>
      </c>
      <c r="E105" s="89">
        <f>PREENCHER!E124*'PARÃMETROS - NÃO MEXER !'!D112</f>
        <v>0</v>
      </c>
      <c r="F105" s="89">
        <f>PREENCHER!F124*'PARÃMETROS - NÃO MEXER !'!D112</f>
        <v>0</v>
      </c>
      <c r="G105" s="89">
        <f t="shared" si="7"/>
        <v>0</v>
      </c>
      <c r="H105" s="62"/>
    </row>
    <row r="106" spans="1:8" x14ac:dyDescent="0.25">
      <c r="A106" s="66">
        <f t="shared" si="8"/>
        <v>6</v>
      </c>
      <c r="B106" s="114" t="s">
        <v>182</v>
      </c>
      <c r="C106" s="63" t="s">
        <v>19</v>
      </c>
      <c r="D106" s="89">
        <f>PREENCHER!D125*'PARÃMETROS - NÃO MEXER !'!D113</f>
        <v>0</v>
      </c>
      <c r="E106" s="89">
        <f>PREENCHER!E125*'PARÃMETROS - NÃO MEXER !'!D113</f>
        <v>0</v>
      </c>
      <c r="F106" s="89">
        <f>PREENCHER!F125*'PARÃMETROS - NÃO MEXER !'!D113</f>
        <v>0</v>
      </c>
      <c r="G106" s="89">
        <f t="shared" si="7"/>
        <v>0</v>
      </c>
      <c r="H106" s="62"/>
    </row>
    <row r="107" spans="1:8" x14ac:dyDescent="0.25">
      <c r="A107" s="66">
        <f t="shared" si="8"/>
        <v>7</v>
      </c>
      <c r="B107" s="114" t="s">
        <v>183</v>
      </c>
      <c r="C107" s="63" t="s">
        <v>19</v>
      </c>
      <c r="D107" s="89">
        <f>PREENCHER!D126*'PARÃMETROS - NÃO MEXER !'!D114</f>
        <v>0</v>
      </c>
      <c r="E107" s="89">
        <f>PREENCHER!E126*'PARÃMETROS - NÃO MEXER !'!D114</f>
        <v>0</v>
      </c>
      <c r="F107" s="89">
        <f>PREENCHER!F126*'PARÃMETROS - NÃO MEXER !'!D114</f>
        <v>0</v>
      </c>
      <c r="G107" s="89">
        <f t="shared" si="7"/>
        <v>0</v>
      </c>
      <c r="H107" s="62"/>
    </row>
    <row r="108" spans="1:8" ht="25.5" x14ac:dyDescent="0.25">
      <c r="A108" s="66">
        <f t="shared" si="8"/>
        <v>8</v>
      </c>
      <c r="B108" s="114" t="s">
        <v>184</v>
      </c>
      <c r="C108" s="63" t="s">
        <v>19</v>
      </c>
      <c r="D108" s="89">
        <f>PREENCHER!D127*'PARÃMETROS - NÃO MEXER !'!D115</f>
        <v>0</v>
      </c>
      <c r="E108" s="89">
        <f>PREENCHER!E127*'PARÃMETROS - NÃO MEXER !'!D115</f>
        <v>0</v>
      </c>
      <c r="F108" s="89">
        <f>PREENCHER!F127*'PARÃMETROS - NÃO MEXER !'!D115</f>
        <v>0</v>
      </c>
      <c r="G108" s="89">
        <f t="shared" si="7"/>
        <v>0</v>
      </c>
      <c r="H108" s="62"/>
    </row>
    <row r="109" spans="1:8" x14ac:dyDescent="0.25">
      <c r="A109" s="66">
        <f t="shared" si="8"/>
        <v>9</v>
      </c>
      <c r="B109" s="114" t="s">
        <v>185</v>
      </c>
      <c r="C109" s="63" t="s">
        <v>19</v>
      </c>
      <c r="D109" s="89">
        <f>PREENCHER!D128*'PARÃMETROS - NÃO MEXER !'!D116</f>
        <v>0</v>
      </c>
      <c r="E109" s="89">
        <f>PREENCHER!E128*'PARÃMETROS - NÃO MEXER !'!D116</f>
        <v>0</v>
      </c>
      <c r="F109" s="89">
        <f>PREENCHER!F128*'PARÃMETROS - NÃO MEXER !'!D116</f>
        <v>0</v>
      </c>
      <c r="G109" s="89">
        <f t="shared" si="7"/>
        <v>0</v>
      </c>
      <c r="H109" s="62"/>
    </row>
    <row r="110" spans="1:8" x14ac:dyDescent="0.25">
      <c r="A110" s="66">
        <f t="shared" si="8"/>
        <v>10</v>
      </c>
      <c r="B110" s="114" t="s">
        <v>186</v>
      </c>
      <c r="C110" s="63" t="s">
        <v>19</v>
      </c>
      <c r="D110" s="89">
        <f>PREENCHER!D129*'PARÃMETROS - NÃO MEXER !'!D117</f>
        <v>0</v>
      </c>
      <c r="E110" s="89">
        <f>PREENCHER!E129*'PARÃMETROS - NÃO MEXER !'!D117</f>
        <v>0</v>
      </c>
      <c r="F110" s="89">
        <f>PREENCHER!F129*'PARÃMETROS - NÃO MEXER !'!D117</f>
        <v>0</v>
      </c>
      <c r="G110" s="89">
        <f t="shared" si="7"/>
        <v>0</v>
      </c>
      <c r="H110" s="62"/>
    </row>
    <row r="111" spans="1:8" x14ac:dyDescent="0.25">
      <c r="A111" s="66">
        <f t="shared" si="8"/>
        <v>11</v>
      </c>
      <c r="B111" s="114" t="s">
        <v>187</v>
      </c>
      <c r="C111" s="63" t="s">
        <v>19</v>
      </c>
      <c r="D111" s="89">
        <f>PREENCHER!D130*'PARÃMETROS - NÃO MEXER !'!D118</f>
        <v>0</v>
      </c>
      <c r="E111" s="89">
        <f>PREENCHER!E130*'PARÃMETROS - NÃO MEXER !'!D118</f>
        <v>0</v>
      </c>
      <c r="F111" s="89">
        <f>PREENCHER!F130*'PARÃMETROS - NÃO MEXER !'!D118</f>
        <v>0</v>
      </c>
      <c r="G111" s="89">
        <f t="shared" si="7"/>
        <v>0</v>
      </c>
      <c r="H111" s="62"/>
    </row>
    <row r="112" spans="1:8" ht="38.25" x14ac:dyDescent="0.25">
      <c r="A112" s="66">
        <f t="shared" si="8"/>
        <v>12</v>
      </c>
      <c r="B112" s="114" t="s">
        <v>188</v>
      </c>
      <c r="C112" s="63" t="s">
        <v>19</v>
      </c>
      <c r="D112" s="89">
        <f>PREENCHER!D131*'PARÃMETROS - NÃO MEXER !'!D119</f>
        <v>0</v>
      </c>
      <c r="E112" s="89">
        <f>PREENCHER!E131*'PARÃMETROS - NÃO MEXER !'!D119</f>
        <v>0</v>
      </c>
      <c r="F112" s="89">
        <f>PREENCHER!F131*'PARÃMETROS - NÃO MEXER !'!D119</f>
        <v>0</v>
      </c>
      <c r="G112" s="89">
        <f t="shared" si="7"/>
        <v>0</v>
      </c>
      <c r="H112" s="62"/>
    </row>
    <row r="113" spans="1:8" ht="25.5" x14ac:dyDescent="0.25">
      <c r="A113" s="66">
        <f t="shared" si="8"/>
        <v>13</v>
      </c>
      <c r="B113" s="114" t="s">
        <v>189</v>
      </c>
      <c r="C113" s="63" t="s">
        <v>19</v>
      </c>
      <c r="D113" s="89">
        <f>PREENCHER!D132*'PARÃMETROS - NÃO MEXER !'!D120</f>
        <v>0</v>
      </c>
      <c r="E113" s="89">
        <f>PREENCHER!E132*'PARÃMETROS - NÃO MEXER !'!D120</f>
        <v>0</v>
      </c>
      <c r="F113" s="89">
        <f>PREENCHER!F132*'PARÃMETROS - NÃO MEXER !'!D120</f>
        <v>0</v>
      </c>
      <c r="G113" s="89">
        <f t="shared" si="7"/>
        <v>0</v>
      </c>
      <c r="H113" s="62"/>
    </row>
    <row r="114" spans="1:8" ht="25.5" x14ac:dyDescent="0.25">
      <c r="A114" s="66">
        <f t="shared" si="8"/>
        <v>14</v>
      </c>
      <c r="B114" s="114" t="s">
        <v>190</v>
      </c>
      <c r="C114" s="63" t="s">
        <v>19</v>
      </c>
      <c r="D114" s="89">
        <f>PREENCHER!D133*'PARÃMETROS - NÃO MEXER !'!D121</f>
        <v>0</v>
      </c>
      <c r="E114" s="89">
        <f>PREENCHER!E133*'PARÃMETROS - NÃO MEXER !'!D121</f>
        <v>0</v>
      </c>
      <c r="F114" s="89">
        <f>PREENCHER!F133*'PARÃMETROS - NÃO MEXER !'!D121</f>
        <v>0</v>
      </c>
      <c r="G114" s="89">
        <f t="shared" si="7"/>
        <v>0</v>
      </c>
      <c r="H114" s="62"/>
    </row>
    <row r="115" spans="1:8" ht="25.5" x14ac:dyDescent="0.25">
      <c r="A115" s="66">
        <f t="shared" si="8"/>
        <v>15</v>
      </c>
      <c r="B115" s="114" t="s">
        <v>191</v>
      </c>
      <c r="C115" s="63" t="s">
        <v>19</v>
      </c>
      <c r="D115" s="89">
        <f>PREENCHER!D134*'PARÃMETROS - NÃO MEXER !'!D122</f>
        <v>0</v>
      </c>
      <c r="E115" s="89">
        <f>PREENCHER!E134*'PARÃMETROS - NÃO MEXER !'!D122</f>
        <v>0</v>
      </c>
      <c r="F115" s="89">
        <f>PREENCHER!F134*'PARÃMETROS - NÃO MEXER !'!D122</f>
        <v>0</v>
      </c>
      <c r="G115" s="89">
        <f t="shared" si="7"/>
        <v>0</v>
      </c>
      <c r="H115" s="62"/>
    </row>
    <row r="116" spans="1:8" ht="38.25" x14ac:dyDescent="0.25">
      <c r="A116" s="66">
        <f t="shared" si="8"/>
        <v>16</v>
      </c>
      <c r="B116" s="114" t="s">
        <v>192</v>
      </c>
      <c r="C116" s="63" t="s">
        <v>19</v>
      </c>
      <c r="D116" s="89">
        <f>PREENCHER!D135*'PARÃMETROS - NÃO MEXER !'!D123</f>
        <v>0</v>
      </c>
      <c r="E116" s="89">
        <f>PREENCHER!E135*'PARÃMETROS - NÃO MEXER !'!D123</f>
        <v>0</v>
      </c>
      <c r="F116" s="89">
        <f>PREENCHER!F135*'PARÃMETROS - NÃO MEXER !'!D123</f>
        <v>0</v>
      </c>
      <c r="G116" s="89">
        <f t="shared" si="7"/>
        <v>0</v>
      </c>
      <c r="H116" s="62"/>
    </row>
    <row r="117" spans="1:8" ht="38.25" x14ac:dyDescent="0.25">
      <c r="A117" s="66">
        <f t="shared" si="8"/>
        <v>17</v>
      </c>
      <c r="B117" s="114" t="s">
        <v>193</v>
      </c>
      <c r="C117" s="63" t="s">
        <v>19</v>
      </c>
      <c r="D117" s="89">
        <f>PREENCHER!D136*'PARÃMETROS - NÃO MEXER !'!D124</f>
        <v>0</v>
      </c>
      <c r="E117" s="89">
        <f>PREENCHER!E136*'PARÃMETROS - NÃO MEXER !'!D124</f>
        <v>0</v>
      </c>
      <c r="F117" s="89">
        <f>PREENCHER!F136*'PARÃMETROS - NÃO MEXER !'!D124</f>
        <v>0</v>
      </c>
      <c r="G117" s="89">
        <f t="shared" si="7"/>
        <v>0</v>
      </c>
      <c r="H117" s="62"/>
    </row>
    <row r="118" spans="1:8" ht="25.5" x14ac:dyDescent="0.25">
      <c r="A118" s="66">
        <f t="shared" si="8"/>
        <v>18</v>
      </c>
      <c r="B118" s="114" t="s">
        <v>194</v>
      </c>
      <c r="C118" s="63" t="s">
        <v>19</v>
      </c>
      <c r="D118" s="89">
        <f>PREENCHER!D137*'PARÃMETROS - NÃO MEXER !'!D125</f>
        <v>0</v>
      </c>
      <c r="E118" s="89">
        <f>PREENCHER!E137*'PARÃMETROS - NÃO MEXER !'!D125</f>
        <v>0</v>
      </c>
      <c r="F118" s="89">
        <f>PREENCHER!F137*'PARÃMETROS - NÃO MEXER !'!D125</f>
        <v>0</v>
      </c>
      <c r="G118" s="89">
        <f t="shared" si="7"/>
        <v>0</v>
      </c>
      <c r="H118" s="62"/>
    </row>
    <row r="119" spans="1:8" ht="38.25" x14ac:dyDescent="0.25">
      <c r="A119" s="66">
        <f t="shared" si="8"/>
        <v>19</v>
      </c>
      <c r="B119" s="114" t="s">
        <v>195</v>
      </c>
      <c r="C119" s="63" t="s">
        <v>19</v>
      </c>
      <c r="D119" s="89">
        <f>PREENCHER!D138*'PARÃMETROS - NÃO MEXER !'!D126</f>
        <v>0</v>
      </c>
      <c r="E119" s="89">
        <f>PREENCHER!E138*'PARÃMETROS - NÃO MEXER !'!D126</f>
        <v>0</v>
      </c>
      <c r="F119" s="89">
        <f>PREENCHER!F138*'PARÃMETROS - NÃO MEXER !'!D126</f>
        <v>0</v>
      </c>
      <c r="G119" s="89">
        <f t="shared" si="7"/>
        <v>0</v>
      </c>
      <c r="H119" s="62"/>
    </row>
    <row r="120" spans="1:8" ht="38.25" x14ac:dyDescent="0.25">
      <c r="A120" s="66">
        <f t="shared" si="8"/>
        <v>20</v>
      </c>
      <c r="B120" s="114" t="s">
        <v>196</v>
      </c>
      <c r="C120" s="63" t="s">
        <v>19</v>
      </c>
      <c r="D120" s="89">
        <f>PREENCHER!D139*'PARÃMETROS - NÃO MEXER !'!D127</f>
        <v>0</v>
      </c>
      <c r="E120" s="89">
        <f>PREENCHER!E139*'PARÃMETROS - NÃO MEXER !'!D127</f>
        <v>0</v>
      </c>
      <c r="F120" s="89">
        <f>PREENCHER!F139*'PARÃMETROS - NÃO MEXER !'!D127</f>
        <v>0</v>
      </c>
      <c r="G120" s="89">
        <f t="shared" si="7"/>
        <v>0</v>
      </c>
      <c r="H120" s="62"/>
    </row>
    <row r="121" spans="1:8" ht="38.25" x14ac:dyDescent="0.25">
      <c r="A121" s="66">
        <f t="shared" si="8"/>
        <v>21</v>
      </c>
      <c r="B121" s="114" t="s">
        <v>197</v>
      </c>
      <c r="C121" s="63" t="s">
        <v>19</v>
      </c>
      <c r="D121" s="89">
        <f>PREENCHER!D140*'PARÃMETROS - NÃO MEXER !'!D128</f>
        <v>0</v>
      </c>
      <c r="E121" s="89">
        <f>PREENCHER!E140*'PARÃMETROS - NÃO MEXER !'!D128</f>
        <v>0</v>
      </c>
      <c r="F121" s="89">
        <f>PREENCHER!F140*'PARÃMETROS - NÃO MEXER !'!D128</f>
        <v>0</v>
      </c>
      <c r="G121" s="89">
        <f t="shared" si="7"/>
        <v>0</v>
      </c>
      <c r="H121" s="62"/>
    </row>
    <row r="122" spans="1:8" ht="15" customHeight="1" x14ac:dyDescent="0.25">
      <c r="B122" s="261"/>
      <c r="C122" s="261"/>
      <c r="D122" s="62"/>
      <c r="E122" s="62"/>
      <c r="F122" s="62"/>
      <c r="G122" s="62"/>
      <c r="H122" s="62"/>
    </row>
    <row r="123" spans="1:8" ht="15" customHeight="1" x14ac:dyDescent="0.25">
      <c r="B123" s="115"/>
      <c r="C123" s="262"/>
      <c r="D123" s="262"/>
      <c r="E123" s="262"/>
      <c r="F123" s="262"/>
      <c r="G123" s="262"/>
      <c r="H123" s="262"/>
    </row>
    <row r="124" spans="1:8" ht="18.75" customHeight="1" x14ac:dyDescent="0.3">
      <c r="B124" s="255" t="s">
        <v>198</v>
      </c>
      <c r="C124" s="255"/>
      <c r="D124" s="116">
        <f>SUM(D101:F121)</f>
        <v>0</v>
      </c>
      <c r="E124" s="117"/>
      <c r="F124" s="117"/>
      <c r="G124" s="117"/>
      <c r="H124" s="62"/>
    </row>
    <row r="125" spans="1:8" x14ac:dyDescent="0.25">
      <c r="B125" s="51"/>
      <c r="C125" s="51"/>
      <c r="D125" s="51"/>
      <c r="E125" s="51"/>
      <c r="F125" s="51"/>
      <c r="G125" s="51"/>
      <c r="H125" s="38"/>
    </row>
    <row r="126" spans="1:8" ht="23.25" customHeight="1" x14ac:dyDescent="0.35">
      <c r="B126" s="264" t="str">
        <f>'PARÃMETROS - NÃO MEXER !'!B8</f>
        <v>Grupo 5 - Qualificação Acadêmico-Profissional e Outras Atividades</v>
      </c>
      <c r="C126" s="264"/>
      <c r="D126" s="264"/>
      <c r="E126" s="264"/>
      <c r="F126" s="264"/>
      <c r="G126" s="264"/>
      <c r="H126" s="118"/>
    </row>
    <row r="127" spans="1:8" ht="15" customHeight="1" x14ac:dyDescent="0.25">
      <c r="B127" s="265" t="s">
        <v>16</v>
      </c>
      <c r="C127" s="265"/>
      <c r="D127" s="119">
        <f>PREENCHER!D147</f>
        <v>0</v>
      </c>
      <c r="E127" s="119">
        <f>PREENCHER!E147</f>
        <v>-1</v>
      </c>
      <c r="F127" s="119">
        <f>PREENCHER!F147</f>
        <v>-2</v>
      </c>
      <c r="G127" s="119" t="s">
        <v>17</v>
      </c>
      <c r="H127" s="118"/>
    </row>
    <row r="128" spans="1:8" ht="15" customHeight="1" x14ac:dyDescent="0.25">
      <c r="B128" s="265" t="s">
        <v>171</v>
      </c>
      <c r="C128" s="265"/>
      <c r="D128" s="119" t="s">
        <v>19</v>
      </c>
      <c r="E128" s="119" t="s">
        <v>19</v>
      </c>
      <c r="F128" s="119" t="s">
        <v>19</v>
      </c>
      <c r="G128" s="119" t="s">
        <v>19</v>
      </c>
      <c r="H128" s="118"/>
    </row>
    <row r="129" spans="1:8" x14ac:dyDescent="0.25">
      <c r="A129" s="120">
        <v>1</v>
      </c>
      <c r="B129" s="121" t="s">
        <v>148</v>
      </c>
      <c r="C129" s="119" t="s">
        <v>19</v>
      </c>
      <c r="D129" s="89">
        <f>PREENCHER!D149*'PARÃMETROS - NÃO MEXER !'!D133</f>
        <v>0</v>
      </c>
      <c r="E129" s="89">
        <f>PREENCHER!E149*'PARÃMETROS - NÃO MEXER !'!D133</f>
        <v>0</v>
      </c>
      <c r="F129" s="89">
        <f>PREENCHER!F149*'PARÃMETROS - NÃO MEXER !'!D133</f>
        <v>0</v>
      </c>
      <c r="G129" s="89">
        <f t="shared" ref="G129:G146" si="9">SUM(D129:F129)</f>
        <v>0</v>
      </c>
      <c r="H129" s="118"/>
    </row>
    <row r="130" spans="1:8" ht="63.75" x14ac:dyDescent="0.25">
      <c r="A130" s="120">
        <f t="shared" ref="A130:A146" si="10">A129+1</f>
        <v>2</v>
      </c>
      <c r="B130" s="121" t="s">
        <v>149</v>
      </c>
      <c r="C130" s="119" t="s">
        <v>19</v>
      </c>
      <c r="D130" s="89">
        <f>PREENCHER!D150*'PARÃMETROS - NÃO MEXER !'!D134</f>
        <v>0</v>
      </c>
      <c r="E130" s="89">
        <f>PREENCHER!E150*'PARÃMETROS - NÃO MEXER !'!D134</f>
        <v>0</v>
      </c>
      <c r="F130" s="89">
        <f>PREENCHER!F150*'PARÃMETROS - NÃO MEXER !'!D134</f>
        <v>0</v>
      </c>
      <c r="G130" s="89">
        <f t="shared" si="9"/>
        <v>0</v>
      </c>
      <c r="H130" s="118"/>
    </row>
    <row r="131" spans="1:8" ht="38.25" x14ac:dyDescent="0.25">
      <c r="A131" s="120">
        <f t="shared" si="10"/>
        <v>3</v>
      </c>
      <c r="B131" s="121" t="s">
        <v>199</v>
      </c>
      <c r="C131" s="119" t="s">
        <v>19</v>
      </c>
      <c r="D131" s="89">
        <f>PREENCHER!D151*'PARÃMETROS - NÃO MEXER !'!D135</f>
        <v>0</v>
      </c>
      <c r="E131" s="89">
        <f>PREENCHER!E151*'PARÃMETROS - NÃO MEXER !'!D135</f>
        <v>0</v>
      </c>
      <c r="F131" s="89">
        <f>PREENCHER!F151*'PARÃMETROS - NÃO MEXER !'!D135</f>
        <v>0</v>
      </c>
      <c r="G131" s="89">
        <f t="shared" si="9"/>
        <v>0</v>
      </c>
      <c r="H131" s="118"/>
    </row>
    <row r="132" spans="1:8" ht="38.25" x14ac:dyDescent="0.25">
      <c r="A132" s="120">
        <f t="shared" si="10"/>
        <v>4</v>
      </c>
      <c r="B132" s="121" t="s">
        <v>151</v>
      </c>
      <c r="C132" s="119" t="s">
        <v>19</v>
      </c>
      <c r="D132" s="89">
        <f>PREENCHER!D152*'PARÃMETROS - NÃO MEXER !'!D136</f>
        <v>0</v>
      </c>
      <c r="E132" s="89">
        <f>PREENCHER!E152*'PARÃMETROS - NÃO MEXER !'!D136</f>
        <v>0</v>
      </c>
      <c r="F132" s="89">
        <f>PREENCHER!F152*'PARÃMETROS - NÃO MEXER !'!D136</f>
        <v>0</v>
      </c>
      <c r="G132" s="89">
        <f t="shared" si="9"/>
        <v>0</v>
      </c>
      <c r="H132" s="118"/>
    </row>
    <row r="133" spans="1:8" ht="38.25" x14ac:dyDescent="0.25">
      <c r="A133" s="120">
        <f t="shared" si="10"/>
        <v>5</v>
      </c>
      <c r="B133" s="121" t="s">
        <v>153</v>
      </c>
      <c r="C133" s="119" t="s">
        <v>19</v>
      </c>
      <c r="D133" s="89">
        <f>PREENCHER!D153*'PARÃMETROS - NÃO MEXER !'!D137</f>
        <v>0</v>
      </c>
      <c r="E133" s="89">
        <f>PREENCHER!E153*'PARÃMETROS - NÃO MEXER !'!D137</f>
        <v>0</v>
      </c>
      <c r="F133" s="89">
        <f>PREENCHER!F153*'PARÃMETROS - NÃO MEXER !'!D137</f>
        <v>0</v>
      </c>
      <c r="G133" s="89">
        <f t="shared" si="9"/>
        <v>0</v>
      </c>
      <c r="H133" s="118"/>
    </row>
    <row r="134" spans="1:8" ht="38.25" x14ac:dyDescent="0.25">
      <c r="A134" s="120">
        <f t="shared" si="10"/>
        <v>6</v>
      </c>
      <c r="B134" s="121" t="s">
        <v>154</v>
      </c>
      <c r="C134" s="119" t="s">
        <v>19</v>
      </c>
      <c r="D134" s="89">
        <f>PREENCHER!D154*'PARÃMETROS - NÃO MEXER !'!D138</f>
        <v>0</v>
      </c>
      <c r="E134" s="89">
        <f>PREENCHER!E154*'PARÃMETROS - NÃO MEXER !'!D138</f>
        <v>0</v>
      </c>
      <c r="F134" s="89">
        <f>PREENCHER!F154*'PARÃMETROS - NÃO MEXER !'!D138</f>
        <v>0</v>
      </c>
      <c r="G134" s="89">
        <f t="shared" si="9"/>
        <v>0</v>
      </c>
      <c r="H134" s="118"/>
    </row>
    <row r="135" spans="1:8" x14ac:dyDescent="0.25">
      <c r="A135" s="120">
        <f t="shared" si="10"/>
        <v>7</v>
      </c>
      <c r="B135" s="122" t="s">
        <v>155</v>
      </c>
      <c r="C135" s="119" t="s">
        <v>19</v>
      </c>
      <c r="D135" s="89">
        <f>PREENCHER!D155*'PARÃMETROS - NÃO MEXER !'!D139</f>
        <v>0</v>
      </c>
      <c r="E135" s="89">
        <f>PREENCHER!E155*'PARÃMETROS - NÃO MEXER !'!D139</f>
        <v>0</v>
      </c>
      <c r="F135" s="89">
        <f>PREENCHER!F155*'PARÃMETROS - NÃO MEXER !'!D139</f>
        <v>0</v>
      </c>
      <c r="G135" s="89">
        <f t="shared" si="9"/>
        <v>0</v>
      </c>
      <c r="H135" s="118"/>
    </row>
    <row r="136" spans="1:8" ht="25.5" x14ac:dyDescent="0.25">
      <c r="A136" s="120">
        <f t="shared" si="10"/>
        <v>8</v>
      </c>
      <c r="B136" s="122" t="s">
        <v>156</v>
      </c>
      <c r="C136" s="119" t="s">
        <v>19</v>
      </c>
      <c r="D136" s="89">
        <f>PREENCHER!D156*'PARÃMETROS - NÃO MEXER !'!D140</f>
        <v>0</v>
      </c>
      <c r="E136" s="89">
        <f>PREENCHER!E156*'PARÃMETROS - NÃO MEXER !'!D140</f>
        <v>0</v>
      </c>
      <c r="F136" s="89">
        <f>PREENCHER!F156*'PARÃMETROS - NÃO MEXER !'!D140</f>
        <v>0</v>
      </c>
      <c r="G136" s="89">
        <f t="shared" si="9"/>
        <v>0</v>
      </c>
      <c r="H136" s="118"/>
    </row>
    <row r="137" spans="1:8" ht="25.5" x14ac:dyDescent="0.25">
      <c r="A137" s="120">
        <f t="shared" si="10"/>
        <v>9</v>
      </c>
      <c r="B137" s="121" t="s">
        <v>157</v>
      </c>
      <c r="C137" s="119" t="s">
        <v>19</v>
      </c>
      <c r="D137" s="89">
        <f>PREENCHER!D157*'PARÃMETROS - NÃO MEXER !'!D141</f>
        <v>0</v>
      </c>
      <c r="E137" s="89">
        <f>PREENCHER!E157*'PARÃMETROS - NÃO MEXER !'!D141</f>
        <v>0</v>
      </c>
      <c r="F137" s="89">
        <f>PREENCHER!F157*'PARÃMETROS - NÃO MEXER !'!D141</f>
        <v>0</v>
      </c>
      <c r="G137" s="89">
        <f t="shared" si="9"/>
        <v>0</v>
      </c>
      <c r="H137" s="118"/>
    </row>
    <row r="138" spans="1:8" ht="25.5" x14ac:dyDescent="0.25">
      <c r="A138" s="120">
        <f t="shared" si="10"/>
        <v>10</v>
      </c>
      <c r="B138" s="121" t="s">
        <v>158</v>
      </c>
      <c r="C138" s="119" t="s">
        <v>19</v>
      </c>
      <c r="D138" s="89">
        <f>PREENCHER!D158*'PARÃMETROS - NÃO MEXER !'!D142</f>
        <v>0</v>
      </c>
      <c r="E138" s="89">
        <f>PREENCHER!E158*'PARÃMETROS - NÃO MEXER !'!D142</f>
        <v>0</v>
      </c>
      <c r="F138" s="89">
        <f>PREENCHER!F158*'PARÃMETROS - NÃO MEXER !'!D142</f>
        <v>0</v>
      </c>
      <c r="G138" s="89">
        <f t="shared" si="9"/>
        <v>0</v>
      </c>
      <c r="H138" s="118"/>
    </row>
    <row r="139" spans="1:8" ht="25.5" x14ac:dyDescent="0.25">
      <c r="A139" s="120">
        <f t="shared" si="10"/>
        <v>11</v>
      </c>
      <c r="B139" s="121" t="s">
        <v>160</v>
      </c>
      <c r="C139" s="119" t="s">
        <v>19</v>
      </c>
      <c r="D139" s="89">
        <f>PREENCHER!D159*'PARÃMETROS - NÃO MEXER !'!D143</f>
        <v>0</v>
      </c>
      <c r="E139" s="89">
        <f>PREENCHER!E159*'PARÃMETROS - NÃO MEXER !'!D143</f>
        <v>0</v>
      </c>
      <c r="F139" s="89">
        <f>PREENCHER!F159*'PARÃMETROS - NÃO MEXER !'!D143</f>
        <v>0</v>
      </c>
      <c r="G139" s="89">
        <f t="shared" si="9"/>
        <v>0</v>
      </c>
      <c r="H139" s="118"/>
    </row>
    <row r="140" spans="1:8" ht="38.25" x14ac:dyDescent="0.25">
      <c r="A140" s="120">
        <f t="shared" si="10"/>
        <v>12</v>
      </c>
      <c r="B140" s="122" t="s">
        <v>161</v>
      </c>
      <c r="C140" s="119" t="s">
        <v>19</v>
      </c>
      <c r="D140" s="89">
        <f>PREENCHER!D160*'PARÃMETROS - NÃO MEXER !'!D144</f>
        <v>0</v>
      </c>
      <c r="E140" s="89">
        <f>PREENCHER!E160*'PARÃMETROS - NÃO MEXER !'!D144</f>
        <v>0</v>
      </c>
      <c r="F140" s="89">
        <f>PREENCHER!F160*'PARÃMETROS - NÃO MEXER !'!D144</f>
        <v>0</v>
      </c>
      <c r="G140" s="89">
        <f t="shared" si="9"/>
        <v>0</v>
      </c>
      <c r="H140" s="118"/>
    </row>
    <row r="141" spans="1:8" x14ac:dyDescent="0.25">
      <c r="A141" s="120">
        <f t="shared" si="10"/>
        <v>13</v>
      </c>
      <c r="B141" s="122" t="s">
        <v>162</v>
      </c>
      <c r="C141" s="119" t="s">
        <v>19</v>
      </c>
      <c r="D141" s="89">
        <f>PREENCHER!D161*'PARÃMETROS - NÃO MEXER !'!D145</f>
        <v>0</v>
      </c>
      <c r="E141" s="89">
        <f>PREENCHER!E161*'PARÃMETROS - NÃO MEXER !'!D145</f>
        <v>0</v>
      </c>
      <c r="F141" s="89">
        <f>PREENCHER!F161*'PARÃMETROS - NÃO MEXER !'!D145</f>
        <v>0</v>
      </c>
      <c r="G141" s="89">
        <f t="shared" si="9"/>
        <v>0</v>
      </c>
      <c r="H141" s="118"/>
    </row>
    <row r="142" spans="1:8" ht="38.25" x14ac:dyDescent="0.25">
      <c r="A142" s="120">
        <f t="shared" si="10"/>
        <v>14</v>
      </c>
      <c r="B142" s="122" t="s">
        <v>163</v>
      </c>
      <c r="C142" s="119" t="s">
        <v>19</v>
      </c>
      <c r="D142" s="89">
        <f>PREENCHER!D162*'PARÃMETROS - NÃO MEXER !'!D146</f>
        <v>0</v>
      </c>
      <c r="E142" s="89">
        <f>PREENCHER!E162*'PARÃMETROS - NÃO MEXER !'!D146</f>
        <v>0</v>
      </c>
      <c r="F142" s="89">
        <f>PREENCHER!F162*'PARÃMETROS - NÃO MEXER !'!D146</f>
        <v>0</v>
      </c>
      <c r="G142" s="89">
        <f t="shared" si="9"/>
        <v>0</v>
      </c>
      <c r="H142" s="118"/>
    </row>
    <row r="143" spans="1:8" ht="38.25" x14ac:dyDescent="0.25">
      <c r="A143" s="120">
        <f t="shared" si="10"/>
        <v>15</v>
      </c>
      <c r="B143" s="122" t="s">
        <v>200</v>
      </c>
      <c r="C143" s="119" t="s">
        <v>19</v>
      </c>
      <c r="D143" s="89">
        <f>PREENCHER!D163*'PARÃMETROS - NÃO MEXER !'!D147</f>
        <v>0</v>
      </c>
      <c r="E143" s="89">
        <f>PREENCHER!E163*'PARÃMETROS - NÃO MEXER !'!D147</f>
        <v>0</v>
      </c>
      <c r="F143" s="89">
        <f>PREENCHER!F163*'PARÃMETROS - NÃO MEXER !'!D147</f>
        <v>0</v>
      </c>
      <c r="G143" s="89">
        <f t="shared" si="9"/>
        <v>0</v>
      </c>
      <c r="H143" s="118"/>
    </row>
    <row r="144" spans="1:8" ht="25.5" x14ac:dyDescent="0.25">
      <c r="A144" s="120">
        <f t="shared" si="10"/>
        <v>16</v>
      </c>
      <c r="B144" s="122" t="s">
        <v>165</v>
      </c>
      <c r="C144" s="119" t="s">
        <v>19</v>
      </c>
      <c r="D144" s="89">
        <f>PREENCHER!D164*'PARÃMETROS - NÃO MEXER !'!D148</f>
        <v>0</v>
      </c>
      <c r="E144" s="89">
        <f>PREENCHER!E164*'PARÃMETROS - NÃO MEXER !'!D148</f>
        <v>0</v>
      </c>
      <c r="F144" s="89">
        <f>PREENCHER!F164*'PARÃMETROS - NÃO MEXER !'!D148</f>
        <v>0</v>
      </c>
      <c r="G144" s="89">
        <f t="shared" si="9"/>
        <v>0</v>
      </c>
      <c r="H144" s="118"/>
    </row>
    <row r="145" spans="1:8" ht="25.5" x14ac:dyDescent="0.25">
      <c r="A145" s="120">
        <f t="shared" si="10"/>
        <v>17</v>
      </c>
      <c r="B145" s="122" t="s">
        <v>166</v>
      </c>
      <c r="C145" s="119" t="s">
        <v>19</v>
      </c>
      <c r="D145" s="89">
        <f>PREENCHER!D165*'PARÃMETROS - NÃO MEXER !'!D149</f>
        <v>0</v>
      </c>
      <c r="E145" s="89">
        <f>PREENCHER!E165*'PARÃMETROS - NÃO MEXER !'!D149</f>
        <v>0</v>
      </c>
      <c r="F145" s="89">
        <f>PREENCHER!F165*'PARÃMETROS - NÃO MEXER !'!D149</f>
        <v>0</v>
      </c>
      <c r="G145" s="89">
        <f t="shared" si="9"/>
        <v>0</v>
      </c>
      <c r="H145" s="118"/>
    </row>
    <row r="146" spans="1:8" x14ac:dyDescent="0.25">
      <c r="A146" s="120">
        <f t="shared" si="10"/>
        <v>18</v>
      </c>
      <c r="B146" s="122" t="s">
        <v>168</v>
      </c>
      <c r="C146" s="119" t="s">
        <v>19</v>
      </c>
      <c r="D146" s="89">
        <f>PREENCHER!D166*'PARÃMETROS - NÃO MEXER !'!D150</f>
        <v>0</v>
      </c>
      <c r="E146" s="89">
        <f>PREENCHER!E166*'PARÃMETROS - NÃO MEXER !'!D150</f>
        <v>0</v>
      </c>
      <c r="F146" s="89">
        <f>PREENCHER!F166*'PARÃMETROS - NÃO MEXER !'!D150</f>
        <v>0</v>
      </c>
      <c r="G146" s="89">
        <f t="shared" si="9"/>
        <v>0</v>
      </c>
      <c r="H146" s="118"/>
    </row>
    <row r="147" spans="1:8" ht="15" customHeight="1" x14ac:dyDescent="0.25">
      <c r="B147" s="266"/>
      <c r="C147" s="266"/>
      <c r="D147" s="118"/>
      <c r="E147" s="118"/>
      <c r="F147" s="118"/>
      <c r="G147" s="118"/>
      <c r="H147" s="118"/>
    </row>
    <row r="148" spans="1:8" ht="15" customHeight="1" x14ac:dyDescent="0.25">
      <c r="B148" s="267"/>
      <c r="C148" s="267"/>
      <c r="D148" s="268"/>
      <c r="E148" s="268"/>
      <c r="F148" s="268"/>
      <c r="G148" s="268"/>
      <c r="H148" s="118"/>
    </row>
    <row r="149" spans="1:8" ht="18.75" customHeight="1" x14ac:dyDescent="0.3">
      <c r="B149" s="263" t="s">
        <v>201</v>
      </c>
      <c r="C149" s="263"/>
      <c r="D149" s="123">
        <f>SUM(D129:F146)</f>
        <v>0</v>
      </c>
      <c r="E149" s="124"/>
      <c r="F149" s="124"/>
      <c r="G149" s="124"/>
      <c r="H149" s="124"/>
    </row>
  </sheetData>
  <sheetProtection selectLockedCells="1" selectUnlockedCells="1"/>
  <mergeCells count="31">
    <mergeCell ref="B149:C149"/>
    <mergeCell ref="B126:G126"/>
    <mergeCell ref="B127:C127"/>
    <mergeCell ref="B128:C128"/>
    <mergeCell ref="B147:C147"/>
    <mergeCell ref="B148:C148"/>
    <mergeCell ref="D148:G148"/>
    <mergeCell ref="B124:C124"/>
    <mergeCell ref="B68:G68"/>
    <mergeCell ref="B69:C69"/>
    <mergeCell ref="B70:C70"/>
    <mergeCell ref="B95:C95"/>
    <mergeCell ref="D95:G95"/>
    <mergeCell ref="B96:C96"/>
    <mergeCell ref="B98:G98"/>
    <mergeCell ref="B99:C99"/>
    <mergeCell ref="B100:C100"/>
    <mergeCell ref="B122:C122"/>
    <mergeCell ref="C123:H123"/>
    <mergeCell ref="B66:C66"/>
    <mergeCell ref="B4:G4"/>
    <mergeCell ref="B5:C5"/>
    <mergeCell ref="B6:C6"/>
    <mergeCell ref="B31:C31"/>
    <mergeCell ref="B32:C32"/>
    <mergeCell ref="B35:G35"/>
    <mergeCell ref="B36:C36"/>
    <mergeCell ref="B37:C37"/>
    <mergeCell ref="B64:C64"/>
    <mergeCell ref="B65:C65"/>
    <mergeCell ref="D65:G65"/>
  </mergeCells>
  <dataValidations count="1">
    <dataValidation type="whole" allowBlank="1" showErrorMessage="1" sqref="D7:G29 D38:G63 D71:G93 D101:G121 D129:G146" xr:uid="{00000000-0002-0000-0100-000000000000}">
      <formula1>0</formula1>
      <formula2>10000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view="pageBreakPreview" zoomScale="125" zoomScaleNormal="160" zoomScaleSheetLayoutView="125" workbookViewId="0">
      <selection activeCell="B10" sqref="B10"/>
    </sheetView>
  </sheetViews>
  <sheetFormatPr defaultColWidth="8.7109375" defaultRowHeight="15" x14ac:dyDescent="0.25"/>
  <cols>
    <col min="1" max="1" width="64.42578125" customWidth="1"/>
    <col min="2" max="2" width="19.85546875" style="125" customWidth="1"/>
    <col min="3" max="3" width="21.5703125" style="125" customWidth="1"/>
    <col min="4" max="4" width="18.28515625" style="125" customWidth="1"/>
  </cols>
  <sheetData>
    <row r="1" spans="1:4" ht="26.25" x14ac:dyDescent="0.4">
      <c r="A1" s="2" t="s">
        <v>202</v>
      </c>
    </row>
    <row r="3" spans="1:4" x14ac:dyDescent="0.25">
      <c r="A3" s="126"/>
      <c r="B3" s="127" t="s">
        <v>203</v>
      </c>
      <c r="C3" s="127" t="s">
        <v>204</v>
      </c>
      <c r="D3" s="127" t="s">
        <v>205</v>
      </c>
    </row>
    <row r="4" spans="1:4" x14ac:dyDescent="0.25">
      <c r="A4" s="128" t="str">
        <f>'PARÃMETROS - NÃO MEXER !'!B4</f>
        <v>Grupo 1 - Atividades de Ensino Básico, Graduação e /ou Pós-graduação</v>
      </c>
      <c r="B4" s="127">
        <f>'PONTOS  Classe D - NÃO MEXER!'!D32</f>
        <v>0</v>
      </c>
      <c r="C4" s="127">
        <f t="shared" ref="C4:C5" si="0">D13</f>
        <v>0</v>
      </c>
      <c r="D4" s="127">
        <f>IF(C4&gt;'PARÃMETROS - NÃO MEXER !'!E4,'PARÃMETROS - NÃO MEXER !'!E4,C4)</f>
        <v>0</v>
      </c>
    </row>
    <row r="5" spans="1:4" x14ac:dyDescent="0.25">
      <c r="A5" s="128" t="str">
        <f>'PARÃMETROS - NÃO MEXER !'!B5</f>
        <v>Grupo 2 - Atividades de Pesquisa e Produção Intelectual</v>
      </c>
      <c r="B5" s="127">
        <f>'PONTOS  Classe D - NÃO MEXER!'!D66</f>
        <v>0</v>
      </c>
      <c r="C5" s="127">
        <f t="shared" si="0"/>
        <v>0</v>
      </c>
      <c r="D5" s="127">
        <f>IF(C5&gt;'PARÃMETROS - NÃO MEXER !'!E5,'PARÃMETROS - NÃO MEXER !'!E5,C5)</f>
        <v>0</v>
      </c>
    </row>
    <row r="6" spans="1:4" x14ac:dyDescent="0.25">
      <c r="A6" s="128" t="str">
        <f>'PARÃMETROS - NÃO MEXER !'!B6</f>
        <v>Grupo 3 - Atividades de Extensão</v>
      </c>
      <c r="B6" s="127">
        <f>'PONTOS  Classe D - NÃO MEXER!'!D96</f>
        <v>0</v>
      </c>
      <c r="C6" s="127">
        <f t="shared" ref="C6:C8" si="1">B6</f>
        <v>0</v>
      </c>
      <c r="D6" s="127">
        <f>IF(C6&gt;'PARÃMETROS - NÃO MEXER !'!D6,'PARÃMETROS - NÃO MEXER !'!D6,C6)</f>
        <v>0</v>
      </c>
    </row>
    <row r="7" spans="1:4" x14ac:dyDescent="0.25">
      <c r="A7" s="128" t="str">
        <f>'PARÃMETROS - NÃO MEXER !'!B7</f>
        <v>Grupo 4 - Atividades de Gestão e Representação</v>
      </c>
      <c r="B7" s="127">
        <f>'PONTOS  Classe D - NÃO MEXER!'!D124</f>
        <v>0</v>
      </c>
      <c r="C7" s="127">
        <f t="shared" si="1"/>
        <v>0</v>
      </c>
      <c r="D7" s="127">
        <f>IF(C7&gt;'PARÃMETROS - NÃO MEXER !'!D7,'PARÃMETROS - NÃO MEXER !'!D7,C7)</f>
        <v>0</v>
      </c>
    </row>
    <row r="8" spans="1:4" x14ac:dyDescent="0.25">
      <c r="A8" s="128" t="str">
        <f>'PARÃMETROS - NÃO MEXER !'!B8</f>
        <v>Grupo 5 - Qualificação Acadêmico-Profissional e Outras Atividades</v>
      </c>
      <c r="B8" s="127">
        <f>'PONTOS  Classe D - NÃO MEXER!'!D149</f>
        <v>0</v>
      </c>
      <c r="C8" s="127">
        <f t="shared" si="1"/>
        <v>0</v>
      </c>
      <c r="D8" s="127">
        <f>IF(C8&gt;'PARÃMETROS - NÃO MEXER !'!D8,'PARÃMETROS - NÃO MEXER !'!D8,C8)</f>
        <v>0</v>
      </c>
    </row>
    <row r="9" spans="1:4" x14ac:dyDescent="0.25">
      <c r="C9" s="129" t="s">
        <v>206</v>
      </c>
      <c r="D9" s="129">
        <f>SUM(D4:D8)</f>
        <v>0</v>
      </c>
    </row>
    <row r="12" spans="1:4" x14ac:dyDescent="0.25">
      <c r="A12" s="130" t="s">
        <v>207</v>
      </c>
      <c r="B12" s="131" t="s">
        <v>208</v>
      </c>
      <c r="C12" s="131">
        <v>0.30000000000000004</v>
      </c>
      <c r="D12" s="132" t="s">
        <v>17</v>
      </c>
    </row>
    <row r="13" spans="1:4" x14ac:dyDescent="0.25">
      <c r="A13" s="130" t="str">
        <f>'PARÃMETROS - NÃO MEXER !'!B4</f>
        <v>Grupo 1 - Atividades de Ensino Básico, Graduação e /ou Pós-graduação</v>
      </c>
      <c r="B13" s="132">
        <f>'PONTOS  Classe D - NÃO MEXER!'!H30</f>
        <v>0</v>
      </c>
      <c r="C13" s="132">
        <f>IF(AND(B13&lt;0.7*'PARÃMETROS - NÃO MEXER !'!D4,'PONTOS  Classe D - NÃO MEXER!'!D32-'PONTOS  Classe D - NÃO MEXER!'!H30&gt;0.3*'PARÃMETROS - NÃO MEXER !'!D4),0.3*'PARÃMETROS - NÃO MEXER !'!D4,'PONTOS  Classe D - NÃO MEXER!'!D32-'PONTOS  Classe D - NÃO MEXER!'!H30)</f>
        <v>0</v>
      </c>
      <c r="D13" s="132">
        <f t="shared" ref="D13:D14" si="2">B13+C13</f>
        <v>0</v>
      </c>
    </row>
    <row r="14" spans="1:4" x14ac:dyDescent="0.25">
      <c r="A14" s="130" t="str">
        <f>'PARÃMETROS - NÃO MEXER !'!B5</f>
        <v>Grupo 2 - Atividades de Pesquisa e Produção Intelectual</v>
      </c>
      <c r="B14" s="132">
        <f>IF(PREENCHER!G58&lt;0,PREENCHER!G58/1*'PARÃMETROS - NÃO MEXER !'!D5*0.7,'PONTOS  Classe D - NÃO MEXER!'!H41)</f>
        <v>0</v>
      </c>
      <c r="C14" s="132">
        <f>IF(AND(PREENCHER!G58&lt;0,'PONTOS  Classe D - NÃO MEXER!'!D66-'PONTOS  Classe D - NÃO MEXER!'!H41&gt;0.3*'PARÃMETROS - NÃO MEXER !'!D5),0.3*'PARÃMETROS - NÃO MEXER !'!D5,'PONTOS  Classe D - NÃO MEXER!'!D66-'PONTOS  Classe D - NÃO MEXER!'!H41)</f>
        <v>0</v>
      </c>
      <c r="D14" s="132">
        <f t="shared" si="2"/>
        <v>0</v>
      </c>
    </row>
  </sheetData>
  <sheetProtection selectLockedCells="1" selectUnlockedCells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150"/>
  <sheetViews>
    <sheetView view="pageBreakPreview" topLeftCell="A2" zoomScale="125" zoomScaleNormal="160" zoomScaleSheetLayoutView="125" workbookViewId="0">
      <selection activeCell="I23" sqref="I23"/>
    </sheetView>
  </sheetViews>
  <sheetFormatPr defaultColWidth="8.7109375" defaultRowHeight="15" x14ac:dyDescent="0.25"/>
  <cols>
    <col min="1" max="1" width="3" customWidth="1"/>
    <col min="2" max="2" width="66.7109375" style="133" customWidth="1"/>
    <col min="3" max="3" width="14.140625" customWidth="1"/>
    <col min="4" max="5" width="8.7109375" customWidth="1"/>
    <col min="6" max="6" width="18.7109375" style="134" customWidth="1"/>
    <col min="7" max="9" width="8.7109375" customWidth="1"/>
    <col min="10" max="10" width="36.7109375" customWidth="1"/>
    <col min="11" max="11" width="14.140625" style="1" customWidth="1"/>
    <col min="12" max="13" width="9.140625" style="1" customWidth="1"/>
  </cols>
  <sheetData>
    <row r="2" spans="2:13" x14ac:dyDescent="0.25">
      <c r="B2" s="135" t="s">
        <v>209</v>
      </c>
      <c r="C2" s="136"/>
      <c r="D2" s="136"/>
      <c r="E2" s="136"/>
      <c r="H2" s="137" t="s">
        <v>210</v>
      </c>
      <c r="I2" s="137" t="s">
        <v>211</v>
      </c>
      <c r="J2" s="138" t="s">
        <v>212</v>
      </c>
      <c r="K2" s="139"/>
      <c r="L2" s="139"/>
      <c r="M2" s="139"/>
    </row>
    <row r="3" spans="2:13" x14ac:dyDescent="0.25">
      <c r="B3" s="135" t="s">
        <v>213</v>
      </c>
      <c r="C3" s="136" t="s">
        <v>214</v>
      </c>
      <c r="D3" s="136" t="s">
        <v>215</v>
      </c>
      <c r="E3" s="136" t="s">
        <v>216</v>
      </c>
      <c r="H3" s="137"/>
      <c r="I3" s="137" t="s">
        <v>217</v>
      </c>
      <c r="J3" s="138" t="s">
        <v>213</v>
      </c>
      <c r="K3" s="139" t="s">
        <v>214</v>
      </c>
      <c r="L3" s="139" t="s">
        <v>215</v>
      </c>
      <c r="M3" s="139" t="s">
        <v>216</v>
      </c>
    </row>
    <row r="4" spans="2:13" x14ac:dyDescent="0.25">
      <c r="B4" s="135" t="s">
        <v>218</v>
      </c>
      <c r="C4" s="140">
        <v>60</v>
      </c>
      <c r="D4" s="140">
        <v>60</v>
      </c>
      <c r="E4" s="140">
        <v>60</v>
      </c>
      <c r="J4" s="138" t="s">
        <v>219</v>
      </c>
      <c r="K4" s="139">
        <f t="shared" ref="K4:K5" si="0">60*0.7</f>
        <v>42</v>
      </c>
      <c r="L4" s="139">
        <f t="shared" ref="L4:L5" si="1">60*0.7</f>
        <v>42</v>
      </c>
      <c r="M4" s="139">
        <f t="shared" ref="M4:M5" si="2">60*0.7</f>
        <v>42</v>
      </c>
    </row>
    <row r="5" spans="2:13" x14ac:dyDescent="0.25">
      <c r="B5" s="135" t="s">
        <v>220</v>
      </c>
      <c r="C5" s="140">
        <v>60</v>
      </c>
      <c r="D5" s="140">
        <v>60</v>
      </c>
      <c r="E5" s="140">
        <v>60</v>
      </c>
      <c r="J5" s="138" t="s">
        <v>221</v>
      </c>
      <c r="K5" s="139">
        <f t="shared" si="0"/>
        <v>42</v>
      </c>
      <c r="L5" s="139">
        <f t="shared" si="1"/>
        <v>42</v>
      </c>
      <c r="M5" s="139">
        <f t="shared" si="2"/>
        <v>42</v>
      </c>
    </row>
    <row r="6" spans="2:13" x14ac:dyDescent="0.25">
      <c r="B6" s="135" t="s">
        <v>222</v>
      </c>
      <c r="C6" s="140">
        <v>40</v>
      </c>
      <c r="D6" s="140">
        <v>40</v>
      </c>
      <c r="E6" s="140">
        <v>40</v>
      </c>
      <c r="J6" s="138" t="s">
        <v>223</v>
      </c>
      <c r="K6" s="139">
        <f>40*0.7</f>
        <v>28</v>
      </c>
      <c r="L6" s="139">
        <f>40*0.7</f>
        <v>28</v>
      </c>
      <c r="M6" s="139">
        <f>40*0.7</f>
        <v>28</v>
      </c>
    </row>
    <row r="7" spans="2:13" x14ac:dyDescent="0.25">
      <c r="B7" s="135" t="s">
        <v>224</v>
      </c>
      <c r="C7" s="140">
        <v>20</v>
      </c>
      <c r="D7" s="140">
        <v>22</v>
      </c>
      <c r="E7" s="140">
        <v>25</v>
      </c>
      <c r="J7" s="138" t="s">
        <v>225</v>
      </c>
      <c r="K7" s="139">
        <f t="shared" ref="K7:K8" si="3">20*0.7</f>
        <v>14</v>
      </c>
      <c r="L7" s="139">
        <f>22*0.7</f>
        <v>15.399999999999999</v>
      </c>
      <c r="M7" s="139">
        <f>25*0.7</f>
        <v>17.5</v>
      </c>
    </row>
    <row r="8" spans="2:13" x14ac:dyDescent="0.25">
      <c r="B8" s="135" t="s">
        <v>226</v>
      </c>
      <c r="C8" s="140">
        <v>20</v>
      </c>
      <c r="D8" s="140">
        <v>18</v>
      </c>
      <c r="E8" s="140">
        <v>15</v>
      </c>
      <c r="J8" s="138" t="s">
        <v>227</v>
      </c>
      <c r="K8" s="139">
        <f t="shared" si="3"/>
        <v>14</v>
      </c>
      <c r="L8" s="139">
        <f>18*0.7</f>
        <v>12.6</v>
      </c>
      <c r="M8" s="139">
        <f>15*0.7</f>
        <v>10.5</v>
      </c>
    </row>
    <row r="9" spans="2:13" x14ac:dyDescent="0.25">
      <c r="B9" s="135" t="s">
        <v>228</v>
      </c>
      <c r="C9" s="140">
        <v>200</v>
      </c>
      <c r="D9" s="140">
        <v>200</v>
      </c>
      <c r="E9" s="140">
        <v>200</v>
      </c>
      <c r="J9" s="141" t="s">
        <v>229</v>
      </c>
      <c r="K9" s="1">
        <f>SUM(K4:K8)</f>
        <v>140</v>
      </c>
      <c r="L9" s="1">
        <f>SUM(L4:L8)</f>
        <v>140</v>
      </c>
      <c r="M9" s="1">
        <f>SUM(M4:M8)</f>
        <v>140</v>
      </c>
    </row>
    <row r="10" spans="2:13" x14ac:dyDescent="0.25">
      <c r="B10" s="135" t="s">
        <v>230</v>
      </c>
      <c r="C10" s="140">
        <v>100</v>
      </c>
      <c r="D10" s="140">
        <v>100</v>
      </c>
      <c r="E10" s="140">
        <v>120</v>
      </c>
    </row>
    <row r="12" spans="2:13" x14ac:dyDescent="0.25">
      <c r="B12" s="142" t="s">
        <v>231</v>
      </c>
      <c r="C12" s="137" t="s">
        <v>232</v>
      </c>
    </row>
    <row r="13" spans="2:13" x14ac:dyDescent="0.25">
      <c r="B13" s="142"/>
      <c r="C13" s="137" t="s">
        <v>233</v>
      </c>
      <c r="H13" s="137" t="s">
        <v>234</v>
      </c>
      <c r="I13" s="143" t="s">
        <v>235</v>
      </c>
    </row>
    <row r="14" spans="2:13" x14ac:dyDescent="0.25">
      <c r="B14" s="142"/>
      <c r="C14" s="137" t="s">
        <v>236</v>
      </c>
      <c r="H14" s="137"/>
      <c r="I14" s="143" t="s">
        <v>237</v>
      </c>
    </row>
    <row r="15" spans="2:13" x14ac:dyDescent="0.25">
      <c r="B15" s="142"/>
      <c r="C15" s="137" t="s">
        <v>238</v>
      </c>
      <c r="H15" s="137"/>
      <c r="I15" s="143" t="s">
        <v>239</v>
      </c>
    </row>
    <row r="16" spans="2:13" x14ac:dyDescent="0.25">
      <c r="B16" s="142"/>
      <c r="C16" s="137" t="s">
        <v>240</v>
      </c>
      <c r="H16" s="137"/>
      <c r="I16" s="143" t="s">
        <v>241</v>
      </c>
      <c r="M16" s="1">
        <f>SUM(M11:M15)</f>
        <v>0</v>
      </c>
    </row>
    <row r="17" spans="1:9" x14ac:dyDescent="0.25">
      <c r="B17" s="142"/>
      <c r="C17" s="137" t="s">
        <v>242</v>
      </c>
      <c r="H17" s="137"/>
      <c r="I17" s="143" t="s">
        <v>243</v>
      </c>
    </row>
    <row r="18" spans="1:9" x14ac:dyDescent="0.25">
      <c r="B18" s="142"/>
      <c r="C18" s="137" t="s">
        <v>244</v>
      </c>
    </row>
    <row r="19" spans="1:9" x14ac:dyDescent="0.25">
      <c r="B19" s="142"/>
      <c r="C19" s="137" t="s">
        <v>245</v>
      </c>
    </row>
    <row r="20" spans="1:9" x14ac:dyDescent="0.25">
      <c r="B20" s="142"/>
      <c r="C20" s="137" t="s">
        <v>246</v>
      </c>
    </row>
    <row r="21" spans="1:9" x14ac:dyDescent="0.25">
      <c r="B21" s="142"/>
      <c r="C21" s="137" t="s">
        <v>247</v>
      </c>
    </row>
    <row r="22" spans="1:9" x14ac:dyDescent="0.25">
      <c r="B22" s="142"/>
      <c r="C22" s="137" t="s">
        <v>248</v>
      </c>
    </row>
    <row r="23" spans="1:9" x14ac:dyDescent="0.25">
      <c r="B23" s="142"/>
      <c r="C23" s="137" t="s">
        <v>249</v>
      </c>
    </row>
    <row r="25" spans="1:9" ht="15" customHeight="1" x14ac:dyDescent="0.25">
      <c r="A25" s="144"/>
      <c r="B25" s="145"/>
      <c r="C25" s="146" t="str">
        <f>C3</f>
        <v>Classes A,B e C</v>
      </c>
      <c r="D25" s="146" t="str">
        <f>D3</f>
        <v>Classe D</v>
      </c>
      <c r="E25" s="147" t="str">
        <f>E3</f>
        <v>Classe E</v>
      </c>
      <c r="F25" s="269" t="s">
        <v>250</v>
      </c>
    </row>
    <row r="26" spans="1:9" x14ac:dyDescent="0.25">
      <c r="A26" s="144"/>
      <c r="B26" s="148" t="str">
        <f>B4</f>
        <v>Grupo 1 - Atividades de Ensino Básico, Graduação e /ou Pós-graduação</v>
      </c>
      <c r="C26" s="149"/>
      <c r="D26" s="149"/>
      <c r="E26" s="150"/>
      <c r="F26" s="269"/>
    </row>
    <row r="27" spans="1:9" x14ac:dyDescent="0.25">
      <c r="A27" s="86">
        <v>1</v>
      </c>
      <c r="B27" s="151" t="s">
        <v>20</v>
      </c>
      <c r="C27" s="152">
        <f t="shared" ref="C27:C28" si="4">42/120/4</f>
        <v>8.7499999999999994E-2</v>
      </c>
      <c r="D27" s="152">
        <f t="shared" ref="D27:D28" si="5">42/120/4</f>
        <v>8.7499999999999994E-2</v>
      </c>
      <c r="E27" s="152">
        <f t="shared" ref="E27:E28" si="6">42/120/4</f>
        <v>8.7499999999999994E-2</v>
      </c>
      <c r="F27" s="153" t="s">
        <v>251</v>
      </c>
    </row>
    <row r="28" spans="1:9" x14ac:dyDescent="0.25">
      <c r="A28" s="86">
        <f t="shared" ref="A28:A49" si="7">A27+1</f>
        <v>2</v>
      </c>
      <c r="B28" s="151" t="s">
        <v>22</v>
      </c>
      <c r="C28" s="152">
        <f t="shared" si="4"/>
        <v>8.7499999999999994E-2</v>
      </c>
      <c r="D28" s="152">
        <f t="shared" si="5"/>
        <v>8.7499999999999994E-2</v>
      </c>
      <c r="E28" s="152">
        <f t="shared" si="6"/>
        <v>8.7499999999999994E-2</v>
      </c>
      <c r="F28" s="153" t="s">
        <v>251</v>
      </c>
    </row>
    <row r="29" spans="1:9" ht="30" x14ac:dyDescent="0.25">
      <c r="A29" s="86">
        <f t="shared" si="7"/>
        <v>3</v>
      </c>
      <c r="B29" s="151" t="s">
        <v>23</v>
      </c>
      <c r="C29" s="152">
        <f>0.25*C28</f>
        <v>2.1874999999999999E-2</v>
      </c>
      <c r="D29" s="152">
        <f>0.25*D28</f>
        <v>2.1874999999999999E-2</v>
      </c>
      <c r="E29" s="152">
        <f>0.25*E28</f>
        <v>2.1874999999999999E-2</v>
      </c>
      <c r="F29" s="153" t="s">
        <v>251</v>
      </c>
    </row>
    <row r="30" spans="1:9" x14ac:dyDescent="0.25">
      <c r="A30" s="86">
        <f t="shared" si="7"/>
        <v>4</v>
      </c>
      <c r="B30" s="151" t="s">
        <v>24</v>
      </c>
      <c r="C30" s="152">
        <f t="shared" ref="C30:C33" si="8">42/120/4</f>
        <v>8.7499999999999994E-2</v>
      </c>
      <c r="D30" s="152">
        <f t="shared" ref="D30:D33" si="9">42/120/4</f>
        <v>8.7499999999999994E-2</v>
      </c>
      <c r="E30" s="152">
        <f t="shared" ref="E30:E33" si="10">42/120/4</f>
        <v>8.7499999999999994E-2</v>
      </c>
      <c r="F30" s="153" t="s">
        <v>251</v>
      </c>
    </row>
    <row r="31" spans="1:9" ht="25.5" x14ac:dyDescent="0.25">
      <c r="A31" s="86">
        <f t="shared" si="7"/>
        <v>5</v>
      </c>
      <c r="B31" s="151" t="s">
        <v>25</v>
      </c>
      <c r="C31" s="152">
        <f t="shared" si="8"/>
        <v>8.7499999999999994E-2</v>
      </c>
      <c r="D31" s="152">
        <f t="shared" si="9"/>
        <v>8.7499999999999994E-2</v>
      </c>
      <c r="E31" s="152">
        <f t="shared" si="10"/>
        <v>8.7499999999999994E-2</v>
      </c>
      <c r="F31" s="153" t="s">
        <v>251</v>
      </c>
    </row>
    <row r="32" spans="1:9" ht="45" x14ac:dyDescent="0.25">
      <c r="A32" s="86">
        <f t="shared" si="7"/>
        <v>6</v>
      </c>
      <c r="B32" s="151" t="s">
        <v>26</v>
      </c>
      <c r="C32" s="152">
        <f t="shared" si="8"/>
        <v>8.7499999999999994E-2</v>
      </c>
      <c r="D32" s="152">
        <f t="shared" si="9"/>
        <v>8.7499999999999994E-2</v>
      </c>
      <c r="E32" s="152">
        <f t="shared" si="10"/>
        <v>8.7499999999999994E-2</v>
      </c>
      <c r="F32" s="153" t="s">
        <v>251</v>
      </c>
    </row>
    <row r="33" spans="1:6" ht="25.5" x14ac:dyDescent="0.25">
      <c r="A33" s="86">
        <f t="shared" si="7"/>
        <v>7</v>
      </c>
      <c r="B33" s="151" t="s">
        <v>27</v>
      </c>
      <c r="C33" s="152">
        <f t="shared" si="8"/>
        <v>8.7499999999999994E-2</v>
      </c>
      <c r="D33" s="152">
        <f t="shared" si="9"/>
        <v>8.7499999999999994E-2</v>
      </c>
      <c r="E33" s="152">
        <f t="shared" si="10"/>
        <v>8.7499999999999994E-2</v>
      </c>
      <c r="F33" s="153" t="s">
        <v>252</v>
      </c>
    </row>
    <row r="34" spans="1:6" x14ac:dyDescent="0.25">
      <c r="A34" s="86">
        <f t="shared" si="7"/>
        <v>8</v>
      </c>
      <c r="B34" s="151" t="s">
        <v>29</v>
      </c>
      <c r="C34" s="154">
        <v>1.5</v>
      </c>
      <c r="D34" s="154">
        <v>1.5</v>
      </c>
      <c r="E34" s="154">
        <v>1.5</v>
      </c>
      <c r="F34" s="153" t="s">
        <v>253</v>
      </c>
    </row>
    <row r="35" spans="1:6" x14ac:dyDescent="0.25">
      <c r="A35" s="86">
        <f t="shared" si="7"/>
        <v>9</v>
      </c>
      <c r="B35" s="151" t="s">
        <v>31</v>
      </c>
      <c r="C35" s="154">
        <f t="shared" ref="C35:C37" si="11">C34</f>
        <v>1.5</v>
      </c>
      <c r="D35" s="154">
        <f t="shared" ref="D35:D37" si="12">D34</f>
        <v>1.5</v>
      </c>
      <c r="E35" s="154">
        <f t="shared" ref="E35:E37" si="13">E34</f>
        <v>1.5</v>
      </c>
      <c r="F35" s="153" t="s">
        <v>253</v>
      </c>
    </row>
    <row r="36" spans="1:6" x14ac:dyDescent="0.25">
      <c r="A36" s="86">
        <f t="shared" si="7"/>
        <v>10</v>
      </c>
      <c r="B36" s="151" t="s">
        <v>32</v>
      </c>
      <c r="C36" s="154">
        <f t="shared" si="11"/>
        <v>1.5</v>
      </c>
      <c r="D36" s="154">
        <f t="shared" si="12"/>
        <v>1.5</v>
      </c>
      <c r="E36" s="154">
        <f t="shared" si="13"/>
        <v>1.5</v>
      </c>
      <c r="F36" s="153" t="s">
        <v>253</v>
      </c>
    </row>
    <row r="37" spans="1:6" x14ac:dyDescent="0.25">
      <c r="A37" s="86">
        <f t="shared" si="7"/>
        <v>11</v>
      </c>
      <c r="B37" s="151" t="s">
        <v>33</v>
      </c>
      <c r="C37" s="154">
        <f t="shared" si="11"/>
        <v>1.5</v>
      </c>
      <c r="D37" s="154">
        <f t="shared" si="12"/>
        <v>1.5</v>
      </c>
      <c r="E37" s="154">
        <f t="shared" si="13"/>
        <v>1.5</v>
      </c>
      <c r="F37" s="153" t="s">
        <v>253</v>
      </c>
    </row>
    <row r="38" spans="1:6" x14ac:dyDescent="0.25">
      <c r="A38" s="86">
        <f t="shared" si="7"/>
        <v>12</v>
      </c>
      <c r="B38" s="151" t="s">
        <v>34</v>
      </c>
      <c r="C38" s="154">
        <v>1.5</v>
      </c>
      <c r="D38" s="154">
        <v>1.5</v>
      </c>
      <c r="E38" s="154">
        <v>1.5</v>
      </c>
      <c r="F38" s="153" t="s">
        <v>253</v>
      </c>
    </row>
    <row r="39" spans="1:6" x14ac:dyDescent="0.25">
      <c r="A39" s="86">
        <f t="shared" si="7"/>
        <v>13</v>
      </c>
      <c r="B39" s="151" t="s">
        <v>35</v>
      </c>
      <c r="C39" s="154">
        <v>1</v>
      </c>
      <c r="D39" s="154">
        <v>1</v>
      </c>
      <c r="E39" s="154">
        <v>1</v>
      </c>
      <c r="F39" s="153" t="s">
        <v>253</v>
      </c>
    </row>
    <row r="40" spans="1:6" x14ac:dyDescent="0.25">
      <c r="A40" s="86">
        <f t="shared" si="7"/>
        <v>14</v>
      </c>
      <c r="B40" s="151" t="s">
        <v>36</v>
      </c>
      <c r="C40" s="154">
        <v>1</v>
      </c>
      <c r="D40" s="154">
        <v>1</v>
      </c>
      <c r="E40" s="154">
        <v>1</v>
      </c>
      <c r="F40" s="153" t="s">
        <v>253</v>
      </c>
    </row>
    <row r="41" spans="1:6" x14ac:dyDescent="0.25">
      <c r="A41" s="86">
        <f t="shared" si="7"/>
        <v>15</v>
      </c>
      <c r="B41" s="151" t="s">
        <v>37</v>
      </c>
      <c r="C41" s="154">
        <v>0.25</v>
      </c>
      <c r="D41" s="154">
        <v>0.25</v>
      </c>
      <c r="E41" s="154">
        <v>0.25</v>
      </c>
      <c r="F41" s="153" t="s">
        <v>253</v>
      </c>
    </row>
    <row r="42" spans="1:6" ht="25.5" x14ac:dyDescent="0.25">
      <c r="A42" s="86">
        <f t="shared" si="7"/>
        <v>16</v>
      </c>
      <c r="B42" s="151" t="s">
        <v>38</v>
      </c>
      <c r="C42" s="154">
        <v>1.5</v>
      </c>
      <c r="D42" s="154">
        <v>1.5</v>
      </c>
      <c r="E42" s="154">
        <v>1.5</v>
      </c>
      <c r="F42" s="153" t="s">
        <v>254</v>
      </c>
    </row>
    <row r="43" spans="1:6" ht="25.5" x14ac:dyDescent="0.25">
      <c r="A43" s="86">
        <f t="shared" si="7"/>
        <v>17</v>
      </c>
      <c r="B43" s="151" t="s">
        <v>40</v>
      </c>
      <c r="C43" s="154">
        <v>1.5</v>
      </c>
      <c r="D43" s="154">
        <v>1.5</v>
      </c>
      <c r="E43" s="154">
        <v>1.5</v>
      </c>
      <c r="F43" s="153" t="s">
        <v>254</v>
      </c>
    </row>
    <row r="44" spans="1:6" x14ac:dyDescent="0.25">
      <c r="A44" s="86">
        <f t="shared" si="7"/>
        <v>18</v>
      </c>
      <c r="B44" s="151" t="s">
        <v>41</v>
      </c>
      <c r="C44" s="154">
        <v>1</v>
      </c>
      <c r="D44" s="154">
        <v>1</v>
      </c>
      <c r="E44" s="154">
        <v>1</v>
      </c>
      <c r="F44" s="153" t="s">
        <v>255</v>
      </c>
    </row>
    <row r="45" spans="1:6" x14ac:dyDescent="0.25">
      <c r="A45" s="86">
        <f t="shared" si="7"/>
        <v>19</v>
      </c>
      <c r="B45" s="151" t="s">
        <v>43</v>
      </c>
      <c r="C45" s="154">
        <v>1</v>
      </c>
      <c r="D45" s="154">
        <v>1</v>
      </c>
      <c r="E45" s="154">
        <v>1</v>
      </c>
      <c r="F45" s="153" t="s">
        <v>255</v>
      </c>
    </row>
    <row r="46" spans="1:6" x14ac:dyDescent="0.25">
      <c r="A46" s="86">
        <f t="shared" si="7"/>
        <v>20</v>
      </c>
      <c r="B46" s="151" t="s">
        <v>44</v>
      </c>
      <c r="C46" s="154">
        <v>2</v>
      </c>
      <c r="D46" s="154">
        <v>2</v>
      </c>
      <c r="E46" s="154">
        <v>2</v>
      </c>
      <c r="F46" s="153" t="s">
        <v>255</v>
      </c>
    </row>
    <row r="47" spans="1:6" x14ac:dyDescent="0.25">
      <c r="A47" s="86">
        <f t="shared" si="7"/>
        <v>21</v>
      </c>
      <c r="B47" s="151" t="s">
        <v>45</v>
      </c>
      <c r="C47" s="154">
        <v>3</v>
      </c>
      <c r="D47" s="154">
        <v>3</v>
      </c>
      <c r="E47" s="154">
        <v>3</v>
      </c>
      <c r="F47" s="153" t="s">
        <v>255</v>
      </c>
    </row>
    <row r="48" spans="1:6" ht="25.5" x14ac:dyDescent="0.25">
      <c r="A48" s="86">
        <f t="shared" si="7"/>
        <v>22</v>
      </c>
      <c r="B48" s="151" t="s">
        <v>46</v>
      </c>
      <c r="C48" s="154">
        <v>1</v>
      </c>
      <c r="D48" s="154">
        <v>1</v>
      </c>
      <c r="E48" s="154">
        <v>1</v>
      </c>
      <c r="F48" s="153" t="s">
        <v>255</v>
      </c>
    </row>
    <row r="49" spans="1:6" x14ac:dyDescent="0.25">
      <c r="A49" s="86">
        <f t="shared" si="7"/>
        <v>23</v>
      </c>
      <c r="B49" s="151" t="s">
        <v>47</v>
      </c>
      <c r="C49" s="155"/>
      <c r="D49" s="155"/>
      <c r="E49" s="155"/>
      <c r="F49" s="153" t="s">
        <v>48</v>
      </c>
    </row>
    <row r="50" spans="1:6" x14ac:dyDescent="0.25">
      <c r="A50" s="19"/>
      <c r="B50" s="156"/>
      <c r="C50" s="157"/>
      <c r="D50" s="157"/>
      <c r="E50" s="157"/>
      <c r="F50" s="158"/>
    </row>
    <row r="51" spans="1:6" ht="15" customHeight="1" x14ac:dyDescent="0.25">
      <c r="A51" s="102"/>
      <c r="B51" s="159"/>
      <c r="C51" s="160" t="str">
        <f>C3</f>
        <v>Classes A,B e C</v>
      </c>
      <c r="D51" s="160" t="str">
        <f>D3</f>
        <v>Classe D</v>
      </c>
      <c r="E51" s="161" t="str">
        <f>E3</f>
        <v>Classe E</v>
      </c>
      <c r="F51" s="270" t="s">
        <v>250</v>
      </c>
    </row>
    <row r="52" spans="1:6" x14ac:dyDescent="0.25">
      <c r="A52" s="102"/>
      <c r="B52" s="162" t="str">
        <f>B5</f>
        <v>Grupo 2 - Atividades de Pesquisa e Produção Intelectual</v>
      </c>
      <c r="C52" s="163"/>
      <c r="D52" s="163"/>
      <c r="E52" s="164"/>
      <c r="F52" s="270"/>
    </row>
    <row r="53" spans="1:6" x14ac:dyDescent="0.25">
      <c r="A53" s="102">
        <v>1</v>
      </c>
      <c r="B53" s="165" t="s">
        <v>49</v>
      </c>
      <c r="C53" s="166">
        <v>30</v>
      </c>
      <c r="D53" s="166">
        <v>30</v>
      </c>
      <c r="E53" s="167">
        <f t="shared" ref="E53:E78" si="14">D53/4</f>
        <v>7.5</v>
      </c>
      <c r="F53" s="168" t="s">
        <v>256</v>
      </c>
    </row>
    <row r="54" spans="1:6" x14ac:dyDescent="0.25">
      <c r="A54" s="102">
        <f t="shared" ref="A54:A78" si="15">A53+1</f>
        <v>2</v>
      </c>
      <c r="B54" s="169" t="s">
        <v>51</v>
      </c>
      <c r="C54" s="166">
        <v>8</v>
      </c>
      <c r="D54" s="166">
        <v>8</v>
      </c>
      <c r="E54" s="167">
        <f t="shared" si="14"/>
        <v>2</v>
      </c>
      <c r="F54" s="168" t="s">
        <v>257</v>
      </c>
    </row>
    <row r="55" spans="1:6" x14ac:dyDescent="0.25">
      <c r="A55" s="102">
        <f t="shared" si="15"/>
        <v>3</v>
      </c>
      <c r="B55" s="169" t="s">
        <v>53</v>
      </c>
      <c r="C55" s="166">
        <v>10</v>
      </c>
      <c r="D55" s="166">
        <v>10</v>
      </c>
      <c r="E55" s="167">
        <f t="shared" si="14"/>
        <v>2.5</v>
      </c>
      <c r="F55" s="168" t="s">
        <v>256</v>
      </c>
    </row>
    <row r="56" spans="1:6" ht="25.5" x14ac:dyDescent="0.25">
      <c r="A56" s="102">
        <f t="shared" si="15"/>
        <v>4</v>
      </c>
      <c r="B56" s="169" t="s">
        <v>54</v>
      </c>
      <c r="C56" s="166">
        <v>21</v>
      </c>
      <c r="D56" s="166">
        <v>21</v>
      </c>
      <c r="E56" s="167">
        <f t="shared" si="14"/>
        <v>5.25</v>
      </c>
      <c r="F56" s="168" t="s">
        <v>258</v>
      </c>
    </row>
    <row r="57" spans="1:6" x14ac:dyDescent="0.25">
      <c r="A57" s="102">
        <f t="shared" si="15"/>
        <v>5</v>
      </c>
      <c r="B57" s="169" t="s">
        <v>56</v>
      </c>
      <c r="C57" s="166">
        <v>10</v>
      </c>
      <c r="D57" s="166">
        <v>10</v>
      </c>
      <c r="E57" s="167">
        <f t="shared" si="14"/>
        <v>2.5</v>
      </c>
      <c r="F57" s="168" t="s">
        <v>258</v>
      </c>
    </row>
    <row r="58" spans="1:6" x14ac:dyDescent="0.25">
      <c r="A58" s="102">
        <f t="shared" si="15"/>
        <v>6</v>
      </c>
      <c r="B58" s="169" t="s">
        <v>57</v>
      </c>
      <c r="C58" s="166">
        <v>5</v>
      </c>
      <c r="D58" s="166">
        <v>5</v>
      </c>
      <c r="E58" s="167">
        <f t="shared" si="14"/>
        <v>1.25</v>
      </c>
      <c r="F58" s="168" t="s">
        <v>259</v>
      </c>
    </row>
    <row r="59" spans="1:6" x14ac:dyDescent="0.25">
      <c r="A59" s="102">
        <f t="shared" si="15"/>
        <v>7</v>
      </c>
      <c r="B59" s="169" t="s">
        <v>59</v>
      </c>
      <c r="C59" s="166">
        <v>1</v>
      </c>
      <c r="D59" s="166">
        <v>1</v>
      </c>
      <c r="E59" s="167">
        <f t="shared" si="14"/>
        <v>0.25</v>
      </c>
      <c r="F59" s="168" t="s">
        <v>260</v>
      </c>
    </row>
    <row r="60" spans="1:6" ht="25.5" x14ac:dyDescent="0.25">
      <c r="A60" s="102">
        <f t="shared" si="15"/>
        <v>8</v>
      </c>
      <c r="B60" s="169" t="s">
        <v>61</v>
      </c>
      <c r="C60" s="166">
        <v>5</v>
      </c>
      <c r="D60" s="166">
        <v>5</v>
      </c>
      <c r="E60" s="167">
        <f t="shared" si="14"/>
        <v>1.25</v>
      </c>
      <c r="F60" s="168" t="s">
        <v>259</v>
      </c>
    </row>
    <row r="61" spans="1:6" x14ac:dyDescent="0.25">
      <c r="A61" s="102">
        <f t="shared" si="15"/>
        <v>9</v>
      </c>
      <c r="B61" s="170" t="s">
        <v>62</v>
      </c>
      <c r="C61" s="166">
        <v>5</v>
      </c>
      <c r="D61" s="166">
        <v>5</v>
      </c>
      <c r="E61" s="167">
        <f t="shared" si="14"/>
        <v>1.25</v>
      </c>
      <c r="F61" s="168" t="s">
        <v>261</v>
      </c>
    </row>
    <row r="62" spans="1:6" x14ac:dyDescent="0.25">
      <c r="A62" s="102">
        <f t="shared" si="15"/>
        <v>10</v>
      </c>
      <c r="B62" s="170" t="s">
        <v>64</v>
      </c>
      <c r="C62" s="166">
        <v>1</v>
      </c>
      <c r="D62" s="166">
        <v>1</v>
      </c>
      <c r="E62" s="167">
        <f t="shared" si="14"/>
        <v>0.25</v>
      </c>
      <c r="F62" s="168" t="s">
        <v>259</v>
      </c>
    </row>
    <row r="63" spans="1:6" x14ac:dyDescent="0.25">
      <c r="A63" s="102">
        <f t="shared" si="15"/>
        <v>11</v>
      </c>
      <c r="B63" s="169" t="s">
        <v>65</v>
      </c>
      <c r="C63" s="166">
        <v>5</v>
      </c>
      <c r="D63" s="166">
        <v>5</v>
      </c>
      <c r="E63" s="167">
        <f t="shared" si="14"/>
        <v>1.25</v>
      </c>
      <c r="F63" s="168" t="s">
        <v>262</v>
      </c>
    </row>
    <row r="64" spans="1:6" x14ac:dyDescent="0.25">
      <c r="A64" s="102">
        <f t="shared" si="15"/>
        <v>12</v>
      </c>
      <c r="B64" s="169" t="s">
        <v>67</v>
      </c>
      <c r="C64" s="166">
        <v>10</v>
      </c>
      <c r="D64" s="166">
        <v>10</v>
      </c>
      <c r="E64" s="167">
        <f t="shared" si="14"/>
        <v>2.5</v>
      </c>
      <c r="F64" s="168" t="s">
        <v>68</v>
      </c>
    </row>
    <row r="65" spans="1:6" x14ac:dyDescent="0.25">
      <c r="A65" s="102">
        <f t="shared" si="15"/>
        <v>13</v>
      </c>
      <c r="B65" s="170" t="s">
        <v>69</v>
      </c>
      <c r="C65" s="166">
        <v>10</v>
      </c>
      <c r="D65" s="166">
        <v>10</v>
      </c>
      <c r="E65" s="167">
        <f t="shared" si="14"/>
        <v>2.5</v>
      </c>
      <c r="F65" s="168" t="s">
        <v>263</v>
      </c>
    </row>
    <row r="66" spans="1:6" x14ac:dyDescent="0.25">
      <c r="A66" s="102">
        <f t="shared" si="15"/>
        <v>14</v>
      </c>
      <c r="B66" s="170" t="s">
        <v>71</v>
      </c>
      <c r="C66" s="166">
        <v>25</v>
      </c>
      <c r="D66" s="166">
        <v>25</v>
      </c>
      <c r="E66" s="167">
        <f t="shared" si="14"/>
        <v>6.25</v>
      </c>
      <c r="F66" s="168" t="s">
        <v>264</v>
      </c>
    </row>
    <row r="67" spans="1:6" x14ac:dyDescent="0.25">
      <c r="A67" s="102">
        <f t="shared" si="15"/>
        <v>15</v>
      </c>
      <c r="B67" s="170" t="s">
        <v>73</v>
      </c>
      <c r="C67" s="166">
        <v>40</v>
      </c>
      <c r="D67" s="166">
        <v>40</v>
      </c>
      <c r="E67" s="167">
        <f t="shared" si="14"/>
        <v>10</v>
      </c>
      <c r="F67" s="168" t="s">
        <v>265</v>
      </c>
    </row>
    <row r="68" spans="1:6" x14ac:dyDescent="0.25">
      <c r="A68" s="102">
        <f t="shared" si="15"/>
        <v>16</v>
      </c>
      <c r="B68" s="170" t="s">
        <v>75</v>
      </c>
      <c r="C68" s="166">
        <v>5</v>
      </c>
      <c r="D68" s="166">
        <v>5</v>
      </c>
      <c r="E68" s="167">
        <f t="shared" si="14"/>
        <v>1.25</v>
      </c>
      <c r="F68" s="168" t="s">
        <v>266</v>
      </c>
    </row>
    <row r="69" spans="1:6" x14ac:dyDescent="0.25">
      <c r="A69" s="102">
        <f t="shared" si="15"/>
        <v>17</v>
      </c>
      <c r="B69" s="170" t="s">
        <v>77</v>
      </c>
      <c r="C69" s="166">
        <v>3</v>
      </c>
      <c r="D69" s="166">
        <v>3</v>
      </c>
      <c r="E69" s="167">
        <f t="shared" si="14"/>
        <v>0.75</v>
      </c>
      <c r="F69" s="168" t="s">
        <v>266</v>
      </c>
    </row>
    <row r="70" spans="1:6" x14ac:dyDescent="0.25">
      <c r="A70" s="102">
        <f t="shared" si="15"/>
        <v>18</v>
      </c>
      <c r="B70" s="170" t="s">
        <v>78</v>
      </c>
      <c r="C70" s="166">
        <v>25</v>
      </c>
      <c r="D70" s="166">
        <v>25</v>
      </c>
      <c r="E70" s="167">
        <f t="shared" si="14"/>
        <v>6.25</v>
      </c>
      <c r="F70" s="168" t="s">
        <v>267</v>
      </c>
    </row>
    <row r="71" spans="1:6" x14ac:dyDescent="0.25">
      <c r="A71" s="102">
        <f t="shared" si="15"/>
        <v>19</v>
      </c>
      <c r="B71" s="170" t="s">
        <v>80</v>
      </c>
      <c r="C71" s="166">
        <v>60</v>
      </c>
      <c r="D71" s="166">
        <v>60</v>
      </c>
      <c r="E71" s="167">
        <f t="shared" si="14"/>
        <v>15</v>
      </c>
      <c r="F71" s="168" t="s">
        <v>268</v>
      </c>
    </row>
    <row r="72" spans="1:6" x14ac:dyDescent="0.25">
      <c r="A72" s="102">
        <f t="shared" si="15"/>
        <v>20</v>
      </c>
      <c r="B72" s="170" t="s">
        <v>82</v>
      </c>
      <c r="C72" s="166">
        <v>40</v>
      </c>
      <c r="D72" s="166">
        <v>40</v>
      </c>
      <c r="E72" s="167">
        <f t="shared" si="14"/>
        <v>10</v>
      </c>
      <c r="F72" s="168" t="s">
        <v>268</v>
      </c>
    </row>
    <row r="73" spans="1:6" x14ac:dyDescent="0.25">
      <c r="A73" s="102">
        <f t="shared" si="15"/>
        <v>21</v>
      </c>
      <c r="B73" s="170" t="s">
        <v>83</v>
      </c>
      <c r="C73" s="166">
        <v>20</v>
      </c>
      <c r="D73" s="166">
        <v>20</v>
      </c>
      <c r="E73" s="167">
        <f t="shared" si="14"/>
        <v>5</v>
      </c>
      <c r="F73" s="168" t="s">
        <v>268</v>
      </c>
    </row>
    <row r="74" spans="1:6" x14ac:dyDescent="0.25">
      <c r="A74" s="102">
        <f t="shared" si="15"/>
        <v>22</v>
      </c>
      <c r="B74" s="170" t="s">
        <v>84</v>
      </c>
      <c r="C74" s="166">
        <v>15</v>
      </c>
      <c r="D74" s="166">
        <v>15</v>
      </c>
      <c r="E74" s="167">
        <f t="shared" si="14"/>
        <v>3.75</v>
      </c>
      <c r="F74" s="168" t="s">
        <v>269</v>
      </c>
    </row>
    <row r="75" spans="1:6" x14ac:dyDescent="0.25">
      <c r="A75" s="102">
        <f t="shared" si="15"/>
        <v>23</v>
      </c>
      <c r="B75" s="170" t="s">
        <v>86</v>
      </c>
      <c r="C75" s="166">
        <v>25</v>
      </c>
      <c r="D75" s="166">
        <v>25</v>
      </c>
      <c r="E75" s="167">
        <f t="shared" si="14"/>
        <v>6.25</v>
      </c>
      <c r="F75" s="168" t="s">
        <v>269</v>
      </c>
    </row>
    <row r="76" spans="1:6" x14ac:dyDescent="0.25">
      <c r="A76" s="102">
        <f t="shared" si="15"/>
        <v>24</v>
      </c>
      <c r="B76" s="170" t="s">
        <v>87</v>
      </c>
      <c r="C76" s="166">
        <v>10</v>
      </c>
      <c r="D76" s="166">
        <v>10</v>
      </c>
      <c r="E76" s="167">
        <f t="shared" si="14"/>
        <v>2.5</v>
      </c>
      <c r="F76" s="168" t="s">
        <v>269</v>
      </c>
    </row>
    <row r="77" spans="1:6" x14ac:dyDescent="0.25">
      <c r="A77" s="102">
        <f t="shared" si="15"/>
        <v>25</v>
      </c>
      <c r="B77" s="170" t="s">
        <v>88</v>
      </c>
      <c r="C77" s="166">
        <v>20</v>
      </c>
      <c r="D77" s="166">
        <v>20</v>
      </c>
      <c r="E77" s="167">
        <f t="shared" si="14"/>
        <v>5</v>
      </c>
      <c r="F77" s="168" t="s">
        <v>270</v>
      </c>
    </row>
    <row r="78" spans="1:6" ht="26.25" x14ac:dyDescent="0.25">
      <c r="A78" s="102">
        <f t="shared" si="15"/>
        <v>26</v>
      </c>
      <c r="B78" s="170" t="s">
        <v>90</v>
      </c>
      <c r="C78" s="166">
        <v>20</v>
      </c>
      <c r="D78" s="166">
        <v>20</v>
      </c>
      <c r="E78" s="167">
        <f t="shared" si="14"/>
        <v>5</v>
      </c>
      <c r="F78" s="171" t="s">
        <v>271</v>
      </c>
    </row>
    <row r="79" spans="1:6" x14ac:dyDescent="0.25">
      <c r="A79" s="19"/>
      <c r="B79" s="172"/>
      <c r="C79" s="173"/>
      <c r="D79" s="173"/>
      <c r="E79" s="173"/>
      <c r="F79" s="174"/>
    </row>
    <row r="80" spans="1:6" ht="15" customHeight="1" x14ac:dyDescent="0.25">
      <c r="A80" s="110"/>
      <c r="B80" s="175"/>
      <c r="C80" s="176" t="str">
        <f>C3</f>
        <v>Classes A,B e C</v>
      </c>
      <c r="D80" s="176" t="str">
        <f>D3</f>
        <v>Classe D</v>
      </c>
      <c r="E80" s="177" t="str">
        <f>E3</f>
        <v>Classe E</v>
      </c>
      <c r="F80" s="271" t="s">
        <v>250</v>
      </c>
    </row>
    <row r="81" spans="1:6" x14ac:dyDescent="0.25">
      <c r="A81" s="110"/>
      <c r="B81" s="178" t="str">
        <f>B6</f>
        <v>Grupo 3 - Atividades de Extensão</v>
      </c>
      <c r="C81" s="179"/>
      <c r="D81" s="179"/>
      <c r="E81" s="180"/>
      <c r="F81" s="271"/>
    </row>
    <row r="82" spans="1:6" ht="25.5" x14ac:dyDescent="0.25">
      <c r="A82" s="110">
        <v>1</v>
      </c>
      <c r="B82" s="181" t="s">
        <v>92</v>
      </c>
      <c r="C82" s="182">
        <v>5</v>
      </c>
      <c r="D82" s="182">
        <v>5</v>
      </c>
      <c r="E82" s="183">
        <f t="shared" ref="E82:E104" si="16">D82/4</f>
        <v>1.25</v>
      </c>
      <c r="F82" s="184" t="s">
        <v>272</v>
      </c>
    </row>
    <row r="83" spans="1:6" ht="25.5" x14ac:dyDescent="0.25">
      <c r="A83" s="110">
        <f t="shared" ref="A83:A104" si="17">A82+1</f>
        <v>2</v>
      </c>
      <c r="B83" s="181" t="s">
        <v>94</v>
      </c>
      <c r="C83" s="182">
        <v>3</v>
      </c>
      <c r="D83" s="182">
        <v>3</v>
      </c>
      <c r="E83" s="183">
        <f t="shared" si="16"/>
        <v>0.75</v>
      </c>
      <c r="F83" s="184" t="s">
        <v>272</v>
      </c>
    </row>
    <row r="84" spans="1:6" ht="25.5" x14ac:dyDescent="0.25">
      <c r="A84" s="110">
        <f t="shared" si="17"/>
        <v>3</v>
      </c>
      <c r="B84" s="181" t="s">
        <v>95</v>
      </c>
      <c r="C84" s="182">
        <v>5</v>
      </c>
      <c r="D84" s="182">
        <v>5</v>
      </c>
      <c r="E84" s="183">
        <f t="shared" si="16"/>
        <v>1.25</v>
      </c>
      <c r="F84" s="184" t="s">
        <v>273</v>
      </c>
    </row>
    <row r="85" spans="1:6" ht="38.25" x14ac:dyDescent="0.25">
      <c r="A85" s="110">
        <f t="shared" si="17"/>
        <v>4</v>
      </c>
      <c r="B85" s="181" t="s">
        <v>97</v>
      </c>
      <c r="C85" s="185">
        <f>42/120/4</f>
        <v>8.7499999999999994E-2</v>
      </c>
      <c r="D85" s="185">
        <f>42/120/4</f>
        <v>8.7499999999999994E-2</v>
      </c>
      <c r="E85" s="186">
        <f t="shared" si="16"/>
        <v>2.1874999999999999E-2</v>
      </c>
      <c r="F85" s="184" t="s">
        <v>251</v>
      </c>
    </row>
    <row r="86" spans="1:6" ht="38.25" x14ac:dyDescent="0.25">
      <c r="A86" s="110">
        <f t="shared" si="17"/>
        <v>5</v>
      </c>
      <c r="B86" s="181" t="s">
        <v>98</v>
      </c>
      <c r="C86" s="187">
        <v>1.5</v>
      </c>
      <c r="D86" s="187">
        <v>1.5</v>
      </c>
      <c r="E86" s="183">
        <f t="shared" si="16"/>
        <v>0.375</v>
      </c>
      <c r="F86" s="184" t="s">
        <v>253</v>
      </c>
    </row>
    <row r="87" spans="1:6" x14ac:dyDescent="0.25">
      <c r="A87" s="110">
        <f t="shared" si="17"/>
        <v>6</v>
      </c>
      <c r="B87" s="181" t="s">
        <v>99</v>
      </c>
      <c r="C87" s="188">
        <f>C86</f>
        <v>1.5</v>
      </c>
      <c r="D87" s="188">
        <f>D86</f>
        <v>1.5</v>
      </c>
      <c r="E87" s="183">
        <f t="shared" si="16"/>
        <v>0.375</v>
      </c>
      <c r="F87" s="184" t="s">
        <v>274</v>
      </c>
    </row>
    <row r="88" spans="1:6" ht="38.25" x14ac:dyDescent="0.25">
      <c r="A88" s="110">
        <f t="shared" si="17"/>
        <v>7</v>
      </c>
      <c r="B88" s="181" t="s">
        <v>101</v>
      </c>
      <c r="C88" s="182">
        <v>3</v>
      </c>
      <c r="D88" s="182">
        <v>3</v>
      </c>
      <c r="E88" s="183">
        <f t="shared" si="16"/>
        <v>0.75</v>
      </c>
      <c r="F88" s="184" t="s">
        <v>275</v>
      </c>
    </row>
    <row r="89" spans="1:6" x14ac:dyDescent="0.25">
      <c r="A89" s="110">
        <f t="shared" si="17"/>
        <v>8</v>
      </c>
      <c r="B89" s="181" t="s">
        <v>103</v>
      </c>
      <c r="C89" s="182">
        <v>30</v>
      </c>
      <c r="D89" s="182">
        <v>30</v>
      </c>
      <c r="E89" s="183">
        <f t="shared" si="16"/>
        <v>7.5</v>
      </c>
      <c r="F89" s="184" t="s">
        <v>276</v>
      </c>
    </row>
    <row r="90" spans="1:6" x14ac:dyDescent="0.25">
      <c r="A90" s="110">
        <f t="shared" si="17"/>
        <v>9</v>
      </c>
      <c r="B90" s="181" t="s">
        <v>105</v>
      </c>
      <c r="C90" s="182">
        <v>10</v>
      </c>
      <c r="D90" s="182">
        <v>10</v>
      </c>
      <c r="E90" s="183">
        <f t="shared" si="16"/>
        <v>2.5</v>
      </c>
      <c r="F90" s="184" t="s">
        <v>275</v>
      </c>
    </row>
    <row r="91" spans="1:6" ht="25.5" x14ac:dyDescent="0.25">
      <c r="A91" s="110">
        <f t="shared" si="17"/>
        <v>10</v>
      </c>
      <c r="B91" s="181" t="s">
        <v>106</v>
      </c>
      <c r="C91" s="182">
        <v>5</v>
      </c>
      <c r="D91" s="182">
        <v>5</v>
      </c>
      <c r="E91" s="183">
        <f t="shared" si="16"/>
        <v>1.25</v>
      </c>
      <c r="F91" s="184" t="s">
        <v>276</v>
      </c>
    </row>
    <row r="92" spans="1:6" ht="25.5" x14ac:dyDescent="0.25">
      <c r="A92" s="110">
        <f t="shared" si="17"/>
        <v>11</v>
      </c>
      <c r="B92" s="181" t="s">
        <v>107</v>
      </c>
      <c r="C92" s="182">
        <v>20</v>
      </c>
      <c r="D92" s="182">
        <v>20</v>
      </c>
      <c r="E92" s="183">
        <f t="shared" si="16"/>
        <v>5</v>
      </c>
      <c r="F92" s="184" t="s">
        <v>276</v>
      </c>
    </row>
    <row r="93" spans="1:6" x14ac:dyDescent="0.25">
      <c r="A93" s="110">
        <f t="shared" si="17"/>
        <v>12</v>
      </c>
      <c r="B93" s="181" t="s">
        <v>108</v>
      </c>
      <c r="C93" s="182">
        <v>5</v>
      </c>
      <c r="D93" s="182">
        <v>5</v>
      </c>
      <c r="E93" s="183">
        <f t="shared" si="16"/>
        <v>1.25</v>
      </c>
      <c r="F93" s="184" t="s">
        <v>275</v>
      </c>
    </row>
    <row r="94" spans="1:6" ht="25.5" x14ac:dyDescent="0.25">
      <c r="A94" s="110">
        <f t="shared" si="17"/>
        <v>13</v>
      </c>
      <c r="B94" s="181" t="s">
        <v>109</v>
      </c>
      <c r="C94" s="182">
        <v>3</v>
      </c>
      <c r="D94" s="182">
        <v>3</v>
      </c>
      <c r="E94" s="183">
        <f t="shared" si="16"/>
        <v>0.75</v>
      </c>
      <c r="F94" s="184" t="s">
        <v>277</v>
      </c>
    </row>
    <row r="95" spans="1:6" x14ac:dyDescent="0.25">
      <c r="A95" s="110">
        <f t="shared" si="17"/>
        <v>14</v>
      </c>
      <c r="B95" s="181" t="s">
        <v>111</v>
      </c>
      <c r="C95" s="182">
        <v>5</v>
      </c>
      <c r="D95" s="182">
        <v>5</v>
      </c>
      <c r="E95" s="183">
        <f t="shared" si="16"/>
        <v>1.25</v>
      </c>
      <c r="F95" s="184" t="s">
        <v>278</v>
      </c>
    </row>
    <row r="96" spans="1:6" x14ac:dyDescent="0.25">
      <c r="A96" s="110">
        <f t="shared" si="17"/>
        <v>15</v>
      </c>
      <c r="B96" s="181" t="s">
        <v>113</v>
      </c>
      <c r="C96" s="182">
        <v>5</v>
      </c>
      <c r="D96" s="182">
        <v>5</v>
      </c>
      <c r="E96" s="183">
        <f t="shared" si="16"/>
        <v>1.25</v>
      </c>
      <c r="F96" s="184" t="s">
        <v>276</v>
      </c>
    </row>
    <row r="97" spans="1:6" ht="25.5" x14ac:dyDescent="0.25">
      <c r="A97" s="110">
        <f t="shared" si="17"/>
        <v>16</v>
      </c>
      <c r="B97" s="181" t="s">
        <v>114</v>
      </c>
      <c r="C97" s="182">
        <v>10</v>
      </c>
      <c r="D97" s="182">
        <v>10</v>
      </c>
      <c r="E97" s="183">
        <f t="shared" si="16"/>
        <v>2.5</v>
      </c>
      <c r="F97" s="184" t="s">
        <v>275</v>
      </c>
    </row>
    <row r="98" spans="1:6" x14ac:dyDescent="0.25">
      <c r="A98" s="110">
        <f t="shared" si="17"/>
        <v>17</v>
      </c>
      <c r="B98" s="181" t="s">
        <v>115</v>
      </c>
      <c r="C98" s="182">
        <v>10</v>
      </c>
      <c r="D98" s="182">
        <v>10</v>
      </c>
      <c r="E98" s="183">
        <f t="shared" si="16"/>
        <v>2.5</v>
      </c>
      <c r="F98" s="184" t="s">
        <v>275</v>
      </c>
    </row>
    <row r="99" spans="1:6" ht="25.5" x14ac:dyDescent="0.25">
      <c r="A99" s="110">
        <f t="shared" si="17"/>
        <v>18</v>
      </c>
      <c r="B99" s="181" t="s">
        <v>116</v>
      </c>
      <c r="C99" s="182">
        <v>5</v>
      </c>
      <c r="D99" s="182">
        <v>5</v>
      </c>
      <c r="E99" s="183">
        <f t="shared" si="16"/>
        <v>1.25</v>
      </c>
      <c r="F99" s="184" t="s">
        <v>275</v>
      </c>
    </row>
    <row r="100" spans="1:6" ht="25.5" x14ac:dyDescent="0.25">
      <c r="A100" s="110">
        <f t="shared" si="17"/>
        <v>19</v>
      </c>
      <c r="B100" s="181" t="s">
        <v>117</v>
      </c>
      <c r="C100" s="182">
        <v>5</v>
      </c>
      <c r="D100" s="182">
        <v>5</v>
      </c>
      <c r="E100" s="183">
        <f t="shared" si="16"/>
        <v>1.25</v>
      </c>
      <c r="F100" s="184" t="s">
        <v>279</v>
      </c>
    </row>
    <row r="101" spans="1:6" x14ac:dyDescent="0.25">
      <c r="A101" s="110">
        <f t="shared" si="17"/>
        <v>20</v>
      </c>
      <c r="B101" s="181" t="s">
        <v>119</v>
      </c>
      <c r="C101" s="182">
        <v>10</v>
      </c>
      <c r="D101" s="182">
        <v>10</v>
      </c>
      <c r="E101" s="183">
        <f t="shared" si="16"/>
        <v>2.5</v>
      </c>
      <c r="F101" s="184" t="s">
        <v>280</v>
      </c>
    </row>
    <row r="102" spans="1:6" x14ac:dyDescent="0.25">
      <c r="A102" s="110">
        <f t="shared" si="17"/>
        <v>21</v>
      </c>
      <c r="B102" s="181" t="s">
        <v>121</v>
      </c>
      <c r="C102" s="182">
        <v>5</v>
      </c>
      <c r="D102" s="182">
        <v>5</v>
      </c>
      <c r="E102" s="183">
        <f t="shared" si="16"/>
        <v>1.25</v>
      </c>
      <c r="F102" s="184" t="s">
        <v>280</v>
      </c>
    </row>
    <row r="103" spans="1:6" x14ac:dyDescent="0.25">
      <c r="A103" s="110">
        <f t="shared" si="17"/>
        <v>22</v>
      </c>
      <c r="B103" s="181" t="s">
        <v>122</v>
      </c>
      <c r="C103" s="182">
        <v>1</v>
      </c>
      <c r="D103" s="182">
        <v>1</v>
      </c>
      <c r="E103" s="183">
        <f t="shared" si="16"/>
        <v>0.25</v>
      </c>
      <c r="F103" s="184" t="s">
        <v>275</v>
      </c>
    </row>
    <row r="104" spans="1:6" ht="25.5" x14ac:dyDescent="0.25">
      <c r="A104" s="110">
        <f t="shared" si="17"/>
        <v>23</v>
      </c>
      <c r="B104" s="181" t="s">
        <v>123</v>
      </c>
      <c r="C104" s="182">
        <v>20</v>
      </c>
      <c r="D104" s="182">
        <v>20</v>
      </c>
      <c r="E104" s="183">
        <f t="shared" si="16"/>
        <v>5</v>
      </c>
      <c r="F104" s="189" t="s">
        <v>280</v>
      </c>
    </row>
    <row r="105" spans="1:6" x14ac:dyDescent="0.25">
      <c r="A105" s="19"/>
      <c r="B105" s="190"/>
      <c r="C105" s="38"/>
      <c r="D105" s="38"/>
      <c r="E105" s="38"/>
      <c r="F105" s="191"/>
    </row>
    <row r="106" spans="1:6" ht="15" customHeight="1" x14ac:dyDescent="0.25">
      <c r="A106" s="66"/>
      <c r="B106" s="192"/>
      <c r="C106" s="193" t="str">
        <f>C3</f>
        <v>Classes A,B e C</v>
      </c>
      <c r="D106" s="193" t="str">
        <f>D3</f>
        <v>Classe D</v>
      </c>
      <c r="E106" s="194" t="str">
        <f>E3</f>
        <v>Classe E</v>
      </c>
      <c r="F106" s="272" t="s">
        <v>250</v>
      </c>
    </row>
    <row r="107" spans="1:6" x14ac:dyDescent="0.25">
      <c r="A107" s="66"/>
      <c r="B107" s="195" t="str">
        <f>B7</f>
        <v>Grupo 4 - Atividades de Gestão e Representação</v>
      </c>
      <c r="C107" s="196"/>
      <c r="D107" s="196"/>
      <c r="E107" s="197"/>
      <c r="F107" s="272"/>
    </row>
    <row r="108" spans="1:6" x14ac:dyDescent="0.25">
      <c r="A108" s="66">
        <v>1</v>
      </c>
      <c r="B108" s="198" t="s">
        <v>124</v>
      </c>
      <c r="C108" s="199">
        <v>20</v>
      </c>
      <c r="D108" s="199">
        <v>20</v>
      </c>
      <c r="E108" s="200">
        <f t="shared" ref="E108:E128" si="18">D108</f>
        <v>20</v>
      </c>
      <c r="F108" s="68" t="s">
        <v>281</v>
      </c>
    </row>
    <row r="109" spans="1:6" x14ac:dyDescent="0.25">
      <c r="A109" s="66">
        <f t="shared" ref="A109:A128" si="19">A108+1</f>
        <v>2</v>
      </c>
      <c r="B109" s="198" t="s">
        <v>126</v>
      </c>
      <c r="C109" s="199">
        <v>20</v>
      </c>
      <c r="D109" s="199">
        <v>20</v>
      </c>
      <c r="E109" s="200">
        <f t="shared" si="18"/>
        <v>20</v>
      </c>
      <c r="F109" s="68" t="s">
        <v>281</v>
      </c>
    </row>
    <row r="110" spans="1:6" x14ac:dyDescent="0.25">
      <c r="A110" s="66">
        <f t="shared" si="19"/>
        <v>3</v>
      </c>
      <c r="B110" s="198" t="s">
        <v>127</v>
      </c>
      <c r="C110" s="199">
        <v>15</v>
      </c>
      <c r="D110" s="199">
        <v>15</v>
      </c>
      <c r="E110" s="200">
        <f t="shared" si="18"/>
        <v>15</v>
      </c>
      <c r="F110" s="68" t="s">
        <v>281</v>
      </c>
    </row>
    <row r="111" spans="1:6" x14ac:dyDescent="0.25">
      <c r="A111" s="66">
        <f t="shared" si="19"/>
        <v>4</v>
      </c>
      <c r="B111" s="198" t="s">
        <v>128</v>
      </c>
      <c r="C111" s="199">
        <v>10</v>
      </c>
      <c r="D111" s="199">
        <v>10</v>
      </c>
      <c r="E111" s="200">
        <f t="shared" si="18"/>
        <v>10</v>
      </c>
      <c r="F111" s="68" t="s">
        <v>281</v>
      </c>
    </row>
    <row r="112" spans="1:6" x14ac:dyDescent="0.25">
      <c r="A112" s="66">
        <f t="shared" si="19"/>
        <v>5</v>
      </c>
      <c r="B112" s="198" t="s">
        <v>129</v>
      </c>
      <c r="C112" s="199">
        <v>10</v>
      </c>
      <c r="D112" s="199">
        <v>10</v>
      </c>
      <c r="E112" s="200">
        <f t="shared" si="18"/>
        <v>10</v>
      </c>
      <c r="F112" s="68" t="s">
        <v>281</v>
      </c>
    </row>
    <row r="113" spans="1:6" x14ac:dyDescent="0.25">
      <c r="A113" s="66">
        <f t="shared" si="19"/>
        <v>6</v>
      </c>
      <c r="B113" s="198" t="s">
        <v>130</v>
      </c>
      <c r="C113" s="199">
        <v>5</v>
      </c>
      <c r="D113" s="199">
        <v>5</v>
      </c>
      <c r="E113" s="200">
        <f t="shared" si="18"/>
        <v>5</v>
      </c>
      <c r="F113" s="68" t="s">
        <v>281</v>
      </c>
    </row>
    <row r="114" spans="1:6" x14ac:dyDescent="0.25">
      <c r="A114" s="66">
        <f t="shared" si="19"/>
        <v>7</v>
      </c>
      <c r="B114" s="198" t="s">
        <v>131</v>
      </c>
      <c r="C114" s="199">
        <v>5</v>
      </c>
      <c r="D114" s="199">
        <v>5</v>
      </c>
      <c r="E114" s="200">
        <f t="shared" si="18"/>
        <v>5</v>
      </c>
      <c r="F114" s="68" t="s">
        <v>281</v>
      </c>
    </row>
    <row r="115" spans="1:6" ht="38.25" x14ac:dyDescent="0.25">
      <c r="A115" s="66">
        <f t="shared" si="19"/>
        <v>8</v>
      </c>
      <c r="B115" s="201" t="s">
        <v>132</v>
      </c>
      <c r="C115" s="199">
        <v>5</v>
      </c>
      <c r="D115" s="199">
        <v>5</v>
      </c>
      <c r="E115" s="200">
        <f t="shared" si="18"/>
        <v>5</v>
      </c>
      <c r="F115" s="68" t="s">
        <v>281</v>
      </c>
    </row>
    <row r="116" spans="1:6" x14ac:dyDescent="0.25">
      <c r="A116" s="66">
        <f t="shared" si="19"/>
        <v>9</v>
      </c>
      <c r="B116" s="201" t="s">
        <v>133</v>
      </c>
      <c r="C116" s="199">
        <v>3</v>
      </c>
      <c r="D116" s="199">
        <v>3</v>
      </c>
      <c r="E116" s="200">
        <f t="shared" si="18"/>
        <v>3</v>
      </c>
      <c r="F116" s="68" t="s">
        <v>281</v>
      </c>
    </row>
    <row r="117" spans="1:6" x14ac:dyDescent="0.25">
      <c r="A117" s="66">
        <f t="shared" si="19"/>
        <v>10</v>
      </c>
      <c r="B117" s="201" t="s">
        <v>134</v>
      </c>
      <c r="C117" s="199">
        <v>3</v>
      </c>
      <c r="D117" s="199">
        <v>3</v>
      </c>
      <c r="E117" s="200">
        <f t="shared" si="18"/>
        <v>3</v>
      </c>
      <c r="F117" s="68" t="s">
        <v>281</v>
      </c>
    </row>
    <row r="118" spans="1:6" ht="25.5" x14ac:dyDescent="0.25">
      <c r="A118" s="66">
        <f t="shared" si="19"/>
        <v>11</v>
      </c>
      <c r="B118" s="201" t="s">
        <v>135</v>
      </c>
      <c r="C118" s="199">
        <v>5</v>
      </c>
      <c r="D118" s="199">
        <v>5</v>
      </c>
      <c r="E118" s="200">
        <f t="shared" si="18"/>
        <v>5</v>
      </c>
      <c r="F118" s="68" t="s">
        <v>281</v>
      </c>
    </row>
    <row r="119" spans="1:6" x14ac:dyDescent="0.25">
      <c r="A119" s="66">
        <f t="shared" si="19"/>
        <v>12</v>
      </c>
      <c r="B119" s="201" t="s">
        <v>136</v>
      </c>
      <c r="C119" s="199">
        <v>5</v>
      </c>
      <c r="D119" s="199">
        <v>5</v>
      </c>
      <c r="E119" s="200">
        <f t="shared" si="18"/>
        <v>5</v>
      </c>
      <c r="F119" s="68" t="s">
        <v>281</v>
      </c>
    </row>
    <row r="120" spans="1:6" x14ac:dyDescent="0.25">
      <c r="A120" s="66">
        <f t="shared" si="19"/>
        <v>13</v>
      </c>
      <c r="B120" s="201" t="s">
        <v>137</v>
      </c>
      <c r="C120" s="199">
        <v>5</v>
      </c>
      <c r="D120" s="199">
        <v>5</v>
      </c>
      <c r="E120" s="200">
        <f t="shared" si="18"/>
        <v>5</v>
      </c>
      <c r="F120" s="68" t="s">
        <v>281</v>
      </c>
    </row>
    <row r="121" spans="1:6" x14ac:dyDescent="0.25">
      <c r="A121" s="66">
        <f t="shared" si="19"/>
        <v>14</v>
      </c>
      <c r="B121" s="201" t="s">
        <v>138</v>
      </c>
      <c r="C121" s="199">
        <v>1</v>
      </c>
      <c r="D121" s="199">
        <v>1</v>
      </c>
      <c r="E121" s="200">
        <f t="shared" si="18"/>
        <v>1</v>
      </c>
      <c r="F121" s="68" t="s">
        <v>282</v>
      </c>
    </row>
    <row r="122" spans="1:6" ht="25.5" x14ac:dyDescent="0.25">
      <c r="A122" s="66">
        <f t="shared" si="19"/>
        <v>15</v>
      </c>
      <c r="B122" s="201" t="s">
        <v>140</v>
      </c>
      <c r="C122" s="199">
        <v>5</v>
      </c>
      <c r="D122" s="199">
        <v>5</v>
      </c>
      <c r="E122" s="200">
        <f t="shared" si="18"/>
        <v>5</v>
      </c>
      <c r="F122" s="68" t="s">
        <v>281</v>
      </c>
    </row>
    <row r="123" spans="1:6" ht="25.5" x14ac:dyDescent="0.25">
      <c r="A123" s="66">
        <f t="shared" si="19"/>
        <v>16</v>
      </c>
      <c r="B123" s="201" t="s">
        <v>141</v>
      </c>
      <c r="C123" s="199">
        <v>5</v>
      </c>
      <c r="D123" s="199">
        <v>5</v>
      </c>
      <c r="E123" s="200">
        <f t="shared" si="18"/>
        <v>5</v>
      </c>
      <c r="F123" s="68" t="s">
        <v>281</v>
      </c>
    </row>
    <row r="124" spans="1:6" ht="25.5" x14ac:dyDescent="0.25">
      <c r="A124" s="66">
        <f t="shared" si="19"/>
        <v>17</v>
      </c>
      <c r="B124" s="201" t="s">
        <v>142</v>
      </c>
      <c r="C124" s="199">
        <v>5</v>
      </c>
      <c r="D124" s="199">
        <v>5</v>
      </c>
      <c r="E124" s="200">
        <f t="shared" si="18"/>
        <v>5</v>
      </c>
      <c r="F124" s="68" t="s">
        <v>281</v>
      </c>
    </row>
    <row r="125" spans="1:6" ht="25.5" x14ac:dyDescent="0.25">
      <c r="A125" s="66">
        <f t="shared" si="19"/>
        <v>18</v>
      </c>
      <c r="B125" s="198" t="s">
        <v>143</v>
      </c>
      <c r="C125" s="199">
        <v>10</v>
      </c>
      <c r="D125" s="199">
        <v>10</v>
      </c>
      <c r="E125" s="200">
        <f t="shared" si="18"/>
        <v>10</v>
      </c>
      <c r="F125" s="68" t="s">
        <v>281</v>
      </c>
    </row>
    <row r="126" spans="1:6" ht="25.5" x14ac:dyDescent="0.25">
      <c r="A126" s="66">
        <f t="shared" si="19"/>
        <v>19</v>
      </c>
      <c r="B126" s="198" t="s">
        <v>144</v>
      </c>
      <c r="C126" s="199">
        <v>5</v>
      </c>
      <c r="D126" s="199">
        <v>5</v>
      </c>
      <c r="E126" s="200">
        <f t="shared" si="18"/>
        <v>5</v>
      </c>
      <c r="F126" s="68" t="s">
        <v>283</v>
      </c>
    </row>
    <row r="127" spans="1:6" ht="25.5" x14ac:dyDescent="0.25">
      <c r="A127" s="66">
        <f t="shared" si="19"/>
        <v>20</v>
      </c>
      <c r="B127" s="198" t="s">
        <v>146</v>
      </c>
      <c r="C127" s="199">
        <v>5</v>
      </c>
      <c r="D127" s="199">
        <v>5</v>
      </c>
      <c r="E127" s="200">
        <f t="shared" si="18"/>
        <v>5</v>
      </c>
      <c r="F127" s="68" t="s">
        <v>275</v>
      </c>
    </row>
    <row r="128" spans="1:6" ht="25.5" x14ac:dyDescent="0.25">
      <c r="A128" s="66">
        <f t="shared" si="19"/>
        <v>21</v>
      </c>
      <c r="B128" s="198" t="s">
        <v>147</v>
      </c>
      <c r="C128" s="199">
        <v>5</v>
      </c>
      <c r="D128" s="199">
        <v>5</v>
      </c>
      <c r="E128" s="200">
        <f t="shared" si="18"/>
        <v>5</v>
      </c>
      <c r="F128" s="68" t="s">
        <v>272</v>
      </c>
    </row>
    <row r="129" spans="1:6" x14ac:dyDescent="0.25">
      <c r="A129" s="66"/>
      <c r="B129" s="202"/>
      <c r="C129" s="203"/>
      <c r="D129" s="203"/>
      <c r="E129" s="204"/>
      <c r="F129" s="205"/>
    </row>
    <row r="130" spans="1:6" x14ac:dyDescent="0.25">
      <c r="A130" s="19"/>
      <c r="B130" s="206"/>
      <c r="C130" s="38"/>
      <c r="D130" s="38"/>
      <c r="E130" s="38"/>
    </row>
    <row r="131" spans="1:6" ht="15" customHeight="1" x14ac:dyDescent="0.25">
      <c r="A131" s="120"/>
      <c r="B131" s="207"/>
      <c r="C131" s="208" t="str">
        <f>C3</f>
        <v>Classes A,B e C</v>
      </c>
      <c r="D131" s="208" t="str">
        <f>D3</f>
        <v>Classe D</v>
      </c>
      <c r="E131" s="209" t="str">
        <f>E3</f>
        <v>Classe E</v>
      </c>
      <c r="F131" s="273" t="s">
        <v>250</v>
      </c>
    </row>
    <row r="132" spans="1:6" x14ac:dyDescent="0.25">
      <c r="A132" s="120"/>
      <c r="B132" s="210" t="str">
        <f>B8</f>
        <v>Grupo 5 - Qualificação Acadêmico-Profissional e Outras Atividades</v>
      </c>
      <c r="C132" s="211"/>
      <c r="D132" s="211"/>
      <c r="E132" s="212"/>
      <c r="F132" s="273"/>
    </row>
    <row r="133" spans="1:6" x14ac:dyDescent="0.25">
      <c r="A133" s="120">
        <v>1</v>
      </c>
      <c r="B133" s="213" t="s">
        <v>148</v>
      </c>
      <c r="C133" s="214">
        <v>5</v>
      </c>
      <c r="D133" s="214">
        <v>5</v>
      </c>
      <c r="E133" s="215">
        <f t="shared" ref="E133:E150" si="20">D133/4</f>
        <v>1.25</v>
      </c>
      <c r="F133" s="216" t="s">
        <v>281</v>
      </c>
    </row>
    <row r="134" spans="1:6" ht="38.25" x14ac:dyDescent="0.25">
      <c r="A134" s="120">
        <f t="shared" ref="A134:A150" si="21">A133+1</f>
        <v>2</v>
      </c>
      <c r="B134" s="213" t="s">
        <v>149</v>
      </c>
      <c r="C134" s="214">
        <v>5</v>
      </c>
      <c r="D134" s="214">
        <v>5</v>
      </c>
      <c r="E134" s="215">
        <f t="shared" si="20"/>
        <v>1.25</v>
      </c>
      <c r="F134" s="217" t="s">
        <v>281</v>
      </c>
    </row>
    <row r="135" spans="1:6" ht="25.5" x14ac:dyDescent="0.25">
      <c r="A135" s="120">
        <f t="shared" si="21"/>
        <v>3</v>
      </c>
      <c r="B135" s="213" t="s">
        <v>150</v>
      </c>
      <c r="C135" s="214">
        <v>1</v>
      </c>
      <c r="D135" s="214">
        <v>1</v>
      </c>
      <c r="E135" s="215">
        <f t="shared" si="20"/>
        <v>0.25</v>
      </c>
      <c r="F135" s="216" t="s">
        <v>275</v>
      </c>
    </row>
    <row r="136" spans="1:6" ht="25.5" x14ac:dyDescent="0.25">
      <c r="A136" s="120">
        <f t="shared" si="21"/>
        <v>4</v>
      </c>
      <c r="B136" s="213" t="s">
        <v>151</v>
      </c>
      <c r="C136" s="218">
        <v>5</v>
      </c>
      <c r="D136" s="218">
        <v>5</v>
      </c>
      <c r="E136" s="215">
        <f t="shared" si="20"/>
        <v>1.25</v>
      </c>
      <c r="F136" s="216" t="s">
        <v>284</v>
      </c>
    </row>
    <row r="137" spans="1:6" ht="25.5" x14ac:dyDescent="0.25">
      <c r="A137" s="120">
        <f t="shared" si="21"/>
        <v>5</v>
      </c>
      <c r="B137" s="213" t="s">
        <v>153</v>
      </c>
      <c r="C137" s="219">
        <v>2</v>
      </c>
      <c r="D137" s="219">
        <v>2</v>
      </c>
      <c r="E137" s="215">
        <f t="shared" si="20"/>
        <v>0.5</v>
      </c>
      <c r="F137" s="216" t="s">
        <v>280</v>
      </c>
    </row>
    <row r="138" spans="1:6" ht="25.5" x14ac:dyDescent="0.25">
      <c r="A138" s="120">
        <f t="shared" si="21"/>
        <v>6</v>
      </c>
      <c r="B138" s="213" t="s">
        <v>154</v>
      </c>
      <c r="C138" s="214">
        <v>1</v>
      </c>
      <c r="D138" s="214">
        <v>1</v>
      </c>
      <c r="E138" s="215">
        <f t="shared" si="20"/>
        <v>0.25</v>
      </c>
      <c r="F138" s="217" t="s">
        <v>281</v>
      </c>
    </row>
    <row r="139" spans="1:6" x14ac:dyDescent="0.25">
      <c r="A139" s="120">
        <f t="shared" si="21"/>
        <v>7</v>
      </c>
      <c r="B139" s="220" t="s">
        <v>155</v>
      </c>
      <c r="C139" s="214">
        <v>2</v>
      </c>
      <c r="D139" s="214">
        <v>2</v>
      </c>
      <c r="E139" s="215">
        <f t="shared" si="20"/>
        <v>0.5</v>
      </c>
      <c r="F139" s="216" t="s">
        <v>255</v>
      </c>
    </row>
    <row r="140" spans="1:6" x14ac:dyDescent="0.25">
      <c r="A140" s="120">
        <f t="shared" si="21"/>
        <v>8</v>
      </c>
      <c r="B140" s="220" t="s">
        <v>156</v>
      </c>
      <c r="C140" s="214">
        <v>1</v>
      </c>
      <c r="D140" s="214">
        <v>1</v>
      </c>
      <c r="E140" s="215">
        <f t="shared" si="20"/>
        <v>0.25</v>
      </c>
      <c r="F140" s="216" t="s">
        <v>255</v>
      </c>
    </row>
    <row r="141" spans="1:6" ht="25.5" x14ac:dyDescent="0.25">
      <c r="A141" s="120">
        <f t="shared" si="21"/>
        <v>9</v>
      </c>
      <c r="B141" s="213" t="s">
        <v>157</v>
      </c>
      <c r="C141" s="214">
        <v>1</v>
      </c>
      <c r="D141" s="214">
        <v>1</v>
      </c>
      <c r="E141" s="215">
        <f t="shared" si="20"/>
        <v>0.25</v>
      </c>
      <c r="F141" s="216" t="s">
        <v>255</v>
      </c>
    </row>
    <row r="142" spans="1:6" x14ac:dyDescent="0.25">
      <c r="A142" s="120">
        <f t="shared" si="21"/>
        <v>10</v>
      </c>
      <c r="B142" s="213" t="s">
        <v>158</v>
      </c>
      <c r="C142" s="214">
        <v>1</v>
      </c>
      <c r="D142" s="214">
        <v>1</v>
      </c>
      <c r="E142" s="215">
        <f t="shared" si="20"/>
        <v>0.25</v>
      </c>
      <c r="F142" s="216" t="s">
        <v>285</v>
      </c>
    </row>
    <row r="143" spans="1:6" x14ac:dyDescent="0.25">
      <c r="A143" s="120">
        <f t="shared" si="21"/>
        <v>11</v>
      </c>
      <c r="B143" s="213" t="s">
        <v>160</v>
      </c>
      <c r="C143" s="214">
        <v>5</v>
      </c>
      <c r="D143" s="214">
        <v>5</v>
      </c>
      <c r="E143" s="215">
        <f t="shared" si="20"/>
        <v>1.25</v>
      </c>
      <c r="F143" s="216" t="s">
        <v>285</v>
      </c>
    </row>
    <row r="144" spans="1:6" ht="25.5" x14ac:dyDescent="0.25">
      <c r="A144" s="120">
        <f t="shared" si="21"/>
        <v>12</v>
      </c>
      <c r="B144" s="220" t="s">
        <v>161</v>
      </c>
      <c r="C144" s="214">
        <v>1</v>
      </c>
      <c r="D144" s="214">
        <v>1</v>
      </c>
      <c r="E144" s="215">
        <f t="shared" si="20"/>
        <v>0.25</v>
      </c>
      <c r="F144" s="217" t="s">
        <v>281</v>
      </c>
    </row>
    <row r="145" spans="1:6" x14ac:dyDescent="0.25">
      <c r="A145" s="120">
        <f t="shared" si="21"/>
        <v>13</v>
      </c>
      <c r="B145" s="220" t="s">
        <v>162</v>
      </c>
      <c r="C145" s="221">
        <v>0.5</v>
      </c>
      <c r="D145" s="221">
        <v>0.5</v>
      </c>
      <c r="E145" s="222">
        <f t="shared" si="20"/>
        <v>0.125</v>
      </c>
      <c r="F145" s="216" t="s">
        <v>276</v>
      </c>
    </row>
    <row r="146" spans="1:6" ht="25.5" x14ac:dyDescent="0.25">
      <c r="A146" s="120">
        <f t="shared" si="21"/>
        <v>14</v>
      </c>
      <c r="B146" s="220" t="s">
        <v>163</v>
      </c>
      <c r="C146" s="214">
        <v>1</v>
      </c>
      <c r="D146" s="214">
        <v>1</v>
      </c>
      <c r="E146" s="215">
        <f t="shared" si="20"/>
        <v>0.25</v>
      </c>
      <c r="F146" s="217" t="s">
        <v>281</v>
      </c>
    </row>
    <row r="147" spans="1:6" ht="25.5" x14ac:dyDescent="0.25">
      <c r="A147" s="120">
        <f t="shared" si="21"/>
        <v>15</v>
      </c>
      <c r="B147" s="220" t="s">
        <v>164</v>
      </c>
      <c r="C147" s="214">
        <v>2</v>
      </c>
      <c r="D147" s="214">
        <v>2</v>
      </c>
      <c r="E147" s="215">
        <f t="shared" si="20"/>
        <v>0.5</v>
      </c>
      <c r="F147" s="217" t="s">
        <v>281</v>
      </c>
    </row>
    <row r="148" spans="1:6" x14ac:dyDescent="0.25">
      <c r="A148" s="120">
        <f t="shared" si="21"/>
        <v>16</v>
      </c>
      <c r="B148" s="220" t="s">
        <v>165</v>
      </c>
      <c r="C148" s="221">
        <v>1</v>
      </c>
      <c r="D148" s="221">
        <v>1</v>
      </c>
      <c r="E148" s="215">
        <f t="shared" si="20"/>
        <v>0.25</v>
      </c>
      <c r="F148" s="216" t="s">
        <v>275</v>
      </c>
    </row>
    <row r="149" spans="1:6" ht="25.5" x14ac:dyDescent="0.25">
      <c r="A149" s="120">
        <f t="shared" si="21"/>
        <v>17</v>
      </c>
      <c r="B149" s="220" t="s">
        <v>166</v>
      </c>
      <c r="C149" s="221">
        <v>0.5</v>
      </c>
      <c r="D149" s="221">
        <v>0.5</v>
      </c>
      <c r="E149" s="222">
        <f t="shared" si="20"/>
        <v>0.125</v>
      </c>
      <c r="F149" s="216" t="s">
        <v>286</v>
      </c>
    </row>
    <row r="150" spans="1:6" x14ac:dyDescent="0.25">
      <c r="A150" s="120">
        <f t="shared" si="21"/>
        <v>18</v>
      </c>
      <c r="B150" s="220" t="s">
        <v>168</v>
      </c>
      <c r="C150" s="214">
        <v>0</v>
      </c>
      <c r="D150" s="214">
        <v>0</v>
      </c>
      <c r="E150" s="215">
        <f t="shared" si="20"/>
        <v>0</v>
      </c>
      <c r="F150" s="216" t="s">
        <v>275</v>
      </c>
    </row>
  </sheetData>
  <sheetProtection selectLockedCells="1" selectUnlockedCells="1"/>
  <mergeCells count="5">
    <mergeCell ref="F25:F26"/>
    <mergeCell ref="F51:F52"/>
    <mergeCell ref="F80:F81"/>
    <mergeCell ref="F106:F107"/>
    <mergeCell ref="F131:F132"/>
  </mergeCells>
  <pageMargins left="0.51180555555555551" right="0.51180555555555551" top="0.78749999999999998" bottom="0.78749999999999998" header="0.51180555555555551" footer="0.51180555555555551"/>
  <pageSetup paperSize="9" scale="64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PREENCHER</vt:lpstr>
      <vt:lpstr>PONTOS  Classe D - NÃO MEXER!</vt:lpstr>
      <vt:lpstr>RESULTADO FINAL</vt:lpstr>
      <vt:lpstr>PARÃMETROS - NÃO MEXER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Val Vieira</cp:lastModifiedBy>
  <cp:revision>8</cp:revision>
  <cp:lastPrinted>2015-03-12T05:22:25Z</cp:lastPrinted>
  <dcterms:created xsi:type="dcterms:W3CDTF">2014-10-10T23:52:45Z</dcterms:created>
  <dcterms:modified xsi:type="dcterms:W3CDTF">2022-03-23T13:46:49Z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